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L" sheetId="1" r:id="rId1"/>
    <sheet name="BS" sheetId="2" r:id="rId2"/>
    <sheet name="CF" sheetId="3" r:id="rId3"/>
    <sheet name="Equity" sheetId="4" r:id="rId4"/>
    <sheet name="Notes" sheetId="5" r:id="rId5"/>
  </sheets>
  <externalReferences>
    <externalReference r:id="rId8"/>
    <externalReference r:id="rId9"/>
    <externalReference r:id="rId10"/>
  </externalReferences>
  <definedNames>
    <definedName name="_xlnm.Print_Area" localSheetId="1">'BS'!$A$1:$F$71</definedName>
    <definedName name="_xlnm.Print_Area" localSheetId="2">'CF'!$A$1:$E$71</definedName>
    <definedName name="_xlnm.Print_Area" localSheetId="3">'Equity'!$A$1:$L$73</definedName>
    <definedName name="_xlnm.Print_Area" localSheetId="4">'Notes'!$A$1:$P$351</definedName>
  </definedNames>
  <calcPr fullCalcOnLoad="1"/>
</workbook>
</file>

<file path=xl/sharedStrings.xml><?xml version="1.0" encoding="utf-8"?>
<sst xmlns="http://schemas.openxmlformats.org/spreadsheetml/2006/main" count="625" uniqueCount="441">
  <si>
    <t>(Company no. 63026-U)</t>
  </si>
  <si>
    <t xml:space="preserve">Condensed Consolidated Income Statements </t>
  </si>
  <si>
    <t>(These figures have not been audited)</t>
  </si>
  <si>
    <t>INDIVIDUAL QUARTER</t>
  </si>
  <si>
    <t>CUMULATIVE QUARTER</t>
  </si>
  <si>
    <t xml:space="preserve">Current </t>
  </si>
  <si>
    <t>Comparative</t>
  </si>
  <si>
    <t>quarter ended</t>
  </si>
  <si>
    <t>RM'000</t>
  </si>
  <si>
    <t>1</t>
  </si>
  <si>
    <t>Revenue</t>
  </si>
  <si>
    <t>Operating expenses</t>
  </si>
  <si>
    <t xml:space="preserve">Other income </t>
  </si>
  <si>
    <t>Finance costs</t>
  </si>
  <si>
    <t>Income tax expense</t>
  </si>
  <si>
    <t>Attributable to:</t>
  </si>
  <si>
    <t>(a)</t>
  </si>
  <si>
    <t>Earnings per share attributable to</t>
  </si>
  <si>
    <t>(i)</t>
  </si>
  <si>
    <t>Basic (sen)</t>
  </si>
  <si>
    <t>(ii)</t>
  </si>
  <si>
    <t>Fully diluted (sen)</t>
  </si>
  <si>
    <t xml:space="preserve">Condensed Consolidated Balance Sheet </t>
  </si>
  <si>
    <t>(UNAUDITED)</t>
  </si>
  <si>
    <t>(AUDITED)</t>
  </si>
  <si>
    <t>AS AT END OF</t>
  </si>
  <si>
    <t>AS AT PRECEDING</t>
  </si>
  <si>
    <t>CURRENT QUARTER</t>
  </si>
  <si>
    <t>FINANCIAL YEAR END</t>
  </si>
  <si>
    <t>ASSETS</t>
  </si>
  <si>
    <t>Non-Current Assets</t>
  </si>
  <si>
    <t>Property, plant and equipment</t>
  </si>
  <si>
    <t>Land held for property development</t>
  </si>
  <si>
    <t>Investment Properties</t>
  </si>
  <si>
    <t>Investment in associates</t>
  </si>
  <si>
    <t>Long term investments</t>
  </si>
  <si>
    <t>Long term receivable</t>
  </si>
  <si>
    <t>Deferred tax assets</t>
  </si>
  <si>
    <t>Current Assets</t>
  </si>
  <si>
    <t>Property development costs</t>
  </si>
  <si>
    <t>Inventories</t>
  </si>
  <si>
    <t>Trade and other receivables</t>
  </si>
  <si>
    <t>Short term investments</t>
  </si>
  <si>
    <t>Cash and bank balances</t>
  </si>
  <si>
    <t>TOTAL ASSETS</t>
  </si>
  <si>
    <t>EQUITY AND LIABILITIES</t>
  </si>
  <si>
    <t>Equity attributable to equity holders of the parent</t>
  </si>
  <si>
    <t>Share Capital</t>
  </si>
  <si>
    <t xml:space="preserve">"B" Class Redeemable Convertible Cumulative </t>
  </si>
  <si>
    <t>Preference Shares ("RCCPS-B")</t>
  </si>
  <si>
    <t>Irredeemable Convertible Bonds ("ICB")</t>
  </si>
  <si>
    <t>Reserves</t>
  </si>
  <si>
    <t>Total equity</t>
  </si>
  <si>
    <t>Non-Current Liabilities</t>
  </si>
  <si>
    <t>Long term liabilities</t>
  </si>
  <si>
    <t>Deferred tax liabilities</t>
  </si>
  <si>
    <t>Current Liabilities</t>
  </si>
  <si>
    <t xml:space="preserve">Trade and other payables </t>
  </si>
  <si>
    <t>Borrowings</t>
  </si>
  <si>
    <t>Taxation</t>
  </si>
  <si>
    <t>Total Liabilities</t>
  </si>
  <si>
    <t xml:space="preserve">TOTAL EQUITY AND LIABILITIES </t>
  </si>
  <si>
    <t xml:space="preserve">Net assets per share attributable to ordinary equity </t>
  </si>
  <si>
    <t>holders of the Company (RM)</t>
  </si>
  <si>
    <t>OLYMPIA INDUSTRIES BERHAD</t>
  </si>
  <si>
    <t>Condensed Consolidated Statements of Changes in Equity</t>
  </si>
  <si>
    <t xml:space="preserve">Minority </t>
  </si>
  <si>
    <t xml:space="preserve">Total </t>
  </si>
  <si>
    <t>Share</t>
  </si>
  <si>
    <t>Merger</t>
  </si>
  <si>
    <t>Accumulated</t>
  </si>
  <si>
    <t>Total</t>
  </si>
  <si>
    <t>Equity</t>
  </si>
  <si>
    <t>Capital</t>
  </si>
  <si>
    <t>*Reserves</t>
  </si>
  <si>
    <t>Deficit</t>
  </si>
  <si>
    <t>Losses</t>
  </si>
  <si>
    <t>At 1 July 2007</t>
  </si>
  <si>
    <t>Revaluation</t>
  </si>
  <si>
    <t>Foreign</t>
  </si>
  <si>
    <t>Reserve</t>
  </si>
  <si>
    <t>Premium</t>
  </si>
  <si>
    <t>Exchange</t>
  </si>
  <si>
    <t>**Capital</t>
  </si>
  <si>
    <t xml:space="preserve">* </t>
  </si>
  <si>
    <t>The above reserves are not distributable by way of dividends.</t>
  </si>
  <si>
    <t>**</t>
  </si>
  <si>
    <t>The capital reserve arose from the issuance of shares in a subsidiary at a premium to minority shareholders.</t>
  </si>
  <si>
    <t>Condensed Consolidated Cash Flow Statement</t>
  </si>
  <si>
    <t xml:space="preserve"> </t>
  </si>
  <si>
    <t>CASH FLOWS FROM OPERATING ACTIVITIES</t>
  </si>
  <si>
    <t>Interest received</t>
  </si>
  <si>
    <t>Other non-cash items</t>
  </si>
  <si>
    <t>Operating profit before changes in working capital</t>
  </si>
  <si>
    <t>Changes in property development costs</t>
  </si>
  <si>
    <t>Changes in inventories</t>
  </si>
  <si>
    <t>Changes in receivables</t>
  </si>
  <si>
    <t>Changes in payables</t>
  </si>
  <si>
    <t>Tax paid</t>
  </si>
  <si>
    <t>CASH FLOWS FROM INVESTING ACTIVITIES</t>
  </si>
  <si>
    <t>CASH FLOWS FROM FINANCING ACTIVITIES</t>
  </si>
  <si>
    <t>Repayment of borrowings</t>
  </si>
  <si>
    <t>Interest paid</t>
  </si>
  <si>
    <t>Net Change in Cash &amp; Cash Equivalents</t>
  </si>
  <si>
    <t>Deposits with financial institutions</t>
  </si>
  <si>
    <t>Effect of exchange rate changes</t>
  </si>
  <si>
    <t>The condensed cash flow statement should be read in conjunction with the audited financial statements for the</t>
  </si>
  <si>
    <t>Part A - Explanatory Notes Pursuant to FRS 134</t>
  </si>
  <si>
    <t>A1</t>
  </si>
  <si>
    <t>Basis of Preparation</t>
  </si>
  <si>
    <t xml:space="preserve">The interim financial statements are unaudited and have been prepared in accordance with the requirement of  FRS 134 : </t>
  </si>
  <si>
    <t>Interim Financial Reporting and paragraph 9.22 of the Listing Requirements of Bursa Malaysia Securities Berhad.</t>
  </si>
  <si>
    <t>The interim financial statements should be read in conjunction with the audited financial statements for the year ended</t>
  </si>
  <si>
    <t>transactions that are significant to an understanding of the changes in the financial position and performance of the Group</t>
  </si>
  <si>
    <t>A2</t>
  </si>
  <si>
    <t>Changes in Accounting Policies</t>
  </si>
  <si>
    <t xml:space="preserve">The significant accounting policies adopted are consistent with those of the audited financial statements for the year ended </t>
  </si>
  <si>
    <t>A3</t>
  </si>
  <si>
    <t>Auditors' Report on Preceding Annual Financial Statements</t>
  </si>
  <si>
    <t>A4</t>
  </si>
  <si>
    <t>Comments about Seasonal or Cyclical Factors</t>
  </si>
  <si>
    <t>The Group's business operations are not significantly affected by any seasonal and cyclical factors.</t>
  </si>
  <si>
    <t>A5</t>
  </si>
  <si>
    <t>Unusual Items due to their Nature, Size or Incidence</t>
  </si>
  <si>
    <t>A6</t>
  </si>
  <si>
    <t>Changes in Estimates</t>
  </si>
  <si>
    <t>estimates of amounts reported in prior financial years that have a material effect in the current quarter.</t>
  </si>
  <si>
    <t>A7</t>
  </si>
  <si>
    <t>Debt and Equity Securities</t>
  </si>
  <si>
    <t>A8</t>
  </si>
  <si>
    <t>Dividend Paid</t>
  </si>
  <si>
    <t>A9</t>
  </si>
  <si>
    <t>Segmental Information</t>
  </si>
  <si>
    <t>Current financial</t>
  </si>
  <si>
    <t>Comparative financial</t>
  </si>
  <si>
    <t>Segment Revenue</t>
  </si>
  <si>
    <t>Financial services</t>
  </si>
  <si>
    <t>Property development</t>
  </si>
  <si>
    <t>Construction</t>
  </si>
  <si>
    <t>Gaming</t>
  </si>
  <si>
    <t>Investment holding and others</t>
  </si>
  <si>
    <t>The revenue including inter-segment sales</t>
  </si>
  <si>
    <t>Elimination of inter-segment sales</t>
  </si>
  <si>
    <t>Segment Results</t>
  </si>
  <si>
    <t>Interest expense</t>
  </si>
  <si>
    <t>Interest income</t>
  </si>
  <si>
    <t>Tax expense</t>
  </si>
  <si>
    <t>A10</t>
  </si>
  <si>
    <t>Carrying Amount of Revalued Assets</t>
  </si>
  <si>
    <t>The valuations of property, plant and equipment have been brought forward without amendment from the financial statements for</t>
  </si>
  <si>
    <t>A11</t>
  </si>
  <si>
    <t xml:space="preserve">Subsequent Events </t>
  </si>
  <si>
    <t>A12</t>
  </si>
  <si>
    <t>Changes in Composition of the Group</t>
  </si>
  <si>
    <t>A13</t>
  </si>
  <si>
    <t>Changes in Contingent Liabilities and Contingent Assets</t>
  </si>
  <si>
    <t>A14</t>
  </si>
  <si>
    <t>Capital Commitments</t>
  </si>
  <si>
    <t>Approved and contracted for</t>
  </si>
  <si>
    <t>Part B - Explanatory Notes Pursuant to Appendix 9B of the Listing Requirements of Bursa Malaysia Securities Bhd</t>
  </si>
  <si>
    <t>B1</t>
  </si>
  <si>
    <t>Performance Review</t>
  </si>
  <si>
    <t>B2</t>
  </si>
  <si>
    <t>Comment on Material Change in Profit Before Taxation</t>
  </si>
  <si>
    <t>B3</t>
  </si>
  <si>
    <t>Commentary on Prospects</t>
  </si>
  <si>
    <t>B4</t>
  </si>
  <si>
    <t>Variance from Profit Forecast/Profit Guarantee</t>
  </si>
  <si>
    <t>Not applicable in this quarterly report.</t>
  </si>
  <si>
    <t>B5</t>
  </si>
  <si>
    <t>Income Tax Expense</t>
  </si>
  <si>
    <t>Taxation comprises:</t>
  </si>
  <si>
    <t xml:space="preserve">Deferred tax </t>
  </si>
  <si>
    <t>Total income tax expense</t>
  </si>
  <si>
    <t xml:space="preserve">certain subsidiaries which cannot be set off against losses of other subsidiaries for tax purpose as group relief is not available. </t>
  </si>
  <si>
    <t>B6</t>
  </si>
  <si>
    <t>Sale of  Unquoted Investments and Properties</t>
  </si>
  <si>
    <t>B7</t>
  </si>
  <si>
    <t>Quoted Securities</t>
  </si>
  <si>
    <t>a)</t>
  </si>
  <si>
    <t>Total purchase consideration</t>
  </si>
  <si>
    <t>Total sale proceeds</t>
  </si>
  <si>
    <t>b)</t>
  </si>
  <si>
    <t>At cost</t>
  </si>
  <si>
    <t>At Market Value</t>
  </si>
  <si>
    <t>B8</t>
  </si>
  <si>
    <t>Corporate Proposals</t>
  </si>
  <si>
    <t>Status of Corporate Proposals</t>
  </si>
  <si>
    <t>B9</t>
  </si>
  <si>
    <t>Group Borrowings</t>
  </si>
  <si>
    <t>Short term borrowings :</t>
  </si>
  <si>
    <t>Secured</t>
  </si>
  <si>
    <t>Long term borrowings :</t>
  </si>
  <si>
    <t>B10</t>
  </si>
  <si>
    <t>Off  Balance Sheet Financial Instruments</t>
  </si>
  <si>
    <t>There were no off balance sheet financial instruments as at the date of this report.</t>
  </si>
  <si>
    <t>B11</t>
  </si>
  <si>
    <t>Material Litigation</t>
  </si>
  <si>
    <t>The list of material litigation is attached as Annexure 1.</t>
  </si>
  <si>
    <t>B12</t>
  </si>
  <si>
    <t>Dividend Payable</t>
  </si>
  <si>
    <t>B13</t>
  </si>
  <si>
    <t>Earnings Per Share</t>
  </si>
  <si>
    <t>Basic</t>
  </si>
  <si>
    <t>(b)</t>
  </si>
  <si>
    <t>Diluted</t>
  </si>
  <si>
    <t xml:space="preserve">After-tax effect of interest expense on ICULS </t>
  </si>
  <si>
    <t>After-tax effect of interest expense on ICB</t>
  </si>
  <si>
    <t>'000</t>
  </si>
  <si>
    <t xml:space="preserve">Weighted average number of ordinary shares </t>
  </si>
  <si>
    <t>Effect of dilution:</t>
  </si>
  <si>
    <t>ICULS</t>
  </si>
  <si>
    <t>ICB</t>
  </si>
  <si>
    <t>B14</t>
  </si>
  <si>
    <t>Status of the Proposed Disposal of Companies</t>
  </si>
  <si>
    <t>On behalf of the Board</t>
  </si>
  <si>
    <t>Lim Yoke Si</t>
  </si>
  <si>
    <t>Company Secretary</t>
  </si>
  <si>
    <t>Kuala Lumpur</t>
  </si>
  <si>
    <t>The condensed consolidated balance sheet should be read in conjunction with the audited financial statements for the year ended</t>
  </si>
  <si>
    <t xml:space="preserve">Comparative </t>
  </si>
  <si>
    <t>shares in issue ('000)</t>
  </si>
  <si>
    <t>holders of the Company</t>
  </si>
  <si>
    <t>Adjusted weighted average number of</t>
  </si>
  <si>
    <t>of ordinary shares</t>
  </si>
  <si>
    <t>Attributable to equity holders of the Company</t>
  </si>
  <si>
    <t>Proceeds from disposal of property, plant and equipment</t>
  </si>
  <si>
    <t>Purchases and disposals of quoted securities:</t>
  </si>
  <si>
    <t>Total loss on disposals</t>
  </si>
  <si>
    <t>Irredeemable Convertible Unsecured Loan Stocks ("ICULS")</t>
  </si>
  <si>
    <t>Purchase of property, plant and equipment</t>
  </si>
  <si>
    <t>There were no corporate proposals announced during the quarter under review.</t>
  </si>
  <si>
    <t>30 Jun 2008</t>
  </si>
  <si>
    <t>Prepaid lease payments</t>
  </si>
  <si>
    <t>Due to related companies, net</t>
  </si>
  <si>
    <t>Equity Component of</t>
  </si>
  <si>
    <t>RCCPS-B</t>
  </si>
  <si>
    <t>Foreign exchange differences</t>
  </si>
  <si>
    <t>(These figures have been audited)</t>
  </si>
  <si>
    <t>Adjustments for :-</t>
  </si>
  <si>
    <t>Reversal of impairment of investments</t>
  </si>
  <si>
    <t>Write back of payables</t>
  </si>
  <si>
    <t xml:space="preserve">Purchase of short term investments </t>
  </si>
  <si>
    <t>Dividend received</t>
  </si>
  <si>
    <t>Proceeds from borrowings</t>
  </si>
  <si>
    <t>Repayment of hire purchase payables</t>
  </si>
  <si>
    <t>Current tax</t>
  </si>
  <si>
    <t>Sdn. Bhd., Naturelle Sdn. Bhd. and Harta Sekata Sdn. Bhd.</t>
  </si>
  <si>
    <t>Other expenses</t>
  </si>
  <si>
    <t>(Loss)/profit before tax</t>
  </si>
  <si>
    <t>30 June 2008 and the accompanying explanatory notes attached to the interim financial statements.</t>
  </si>
  <si>
    <t>Due from associates, net</t>
  </si>
  <si>
    <t>Depreciation on property, plant and equipment</t>
  </si>
  <si>
    <t>Impairment of short term investments</t>
  </si>
  <si>
    <t>Loss/(gain) on disposal of short term investment</t>
  </si>
  <si>
    <t>Additional investment in a subsidiary</t>
  </si>
  <si>
    <t>Net cash used in financing activities</t>
  </si>
  <si>
    <t>year ended 30 June 2008 and the accompanying explanatory notes attached to the interim financial statements .</t>
  </si>
  <si>
    <t>At 1 July 2008</t>
  </si>
  <si>
    <t>Cancellation of ICB</t>
  </si>
  <si>
    <t xml:space="preserve">The condensed consolidated statement of changes in equity should be read in conjunction with the audited financial statements for the year ended 30 June 2008 and the </t>
  </si>
  <si>
    <t>accompanying explanatory notes attached to the interim financial statements.</t>
  </si>
  <si>
    <t>30 June 2008.  These explanatory notes attached to the interim financial statements provide an explanation of events and</t>
  </si>
  <si>
    <t>since the year ended 30 June 2008.</t>
  </si>
  <si>
    <t>30 June 2008.</t>
  </si>
  <si>
    <t>The auditors' report on the financial statements for the year ended 30 June 2008 was not qualified.</t>
  </si>
  <si>
    <t>Segmental Information (Continued)</t>
  </si>
  <si>
    <t>the year ended 30 June 2008.</t>
  </si>
  <si>
    <t>There were no changes in other contingent liabilities and contingent assets since the last annual balance sheet as at 30 June 2008.</t>
  </si>
  <si>
    <t xml:space="preserve">The effective tax rate of the Group for the current period to date is disproportionate to the statutory tax rate due to tax on profits of  </t>
  </si>
  <si>
    <t>holders of the Company (RM'000)</t>
  </si>
  <si>
    <t>of all potential ordinary shares, i.e. ICULS and ICB.</t>
  </si>
  <si>
    <t>equity holders of the Company</t>
  </si>
  <si>
    <t>(Loss)/profit after tax</t>
  </si>
  <si>
    <t>Status of Utilisation of Proceeds</t>
  </si>
  <si>
    <t>The status of utilisation of proceeds are as follows:</t>
  </si>
  <si>
    <t>Proposed</t>
  </si>
  <si>
    <t>Actual</t>
  </si>
  <si>
    <t>Unutilised</t>
  </si>
  <si>
    <t>Utilisation</t>
  </si>
  <si>
    <t>Amount</t>
  </si>
  <si>
    <t>Purpose</t>
  </si>
  <si>
    <t>Proceeds from Rights Issue:</t>
  </si>
  <si>
    <t>Financing for the KHD Joint Development</t>
  </si>
  <si>
    <t>Financing for the Duta Plaza Project</t>
  </si>
  <si>
    <t>Part financing of the Subscription</t>
  </si>
  <si>
    <t>General working capital</t>
  </si>
  <si>
    <t>Proceeds from Special Issue:</t>
  </si>
  <si>
    <t>Compensation for low coupon payments</t>
  </si>
  <si>
    <t>*</t>
  </si>
  <si>
    <t>Stamp duties on Acquisitions</t>
  </si>
  <si>
    <t>RPGT and income tax on OIB's Disposals</t>
  </si>
  <si>
    <t>#</t>
  </si>
  <si>
    <t>Payment for defaulted tax of UMP</t>
  </si>
  <si>
    <t>Tax penalty payment</t>
  </si>
  <si>
    <t>Contingency for Duta Plaza Joint Development</t>
  </si>
  <si>
    <t>Restructuring expenses</t>
  </si>
  <si>
    <t>Note:</t>
  </si>
  <si>
    <t>The remaining balance of unutilised amount has been allocated as working capital for the core business of the group.</t>
  </si>
  <si>
    <t>The amount will be utilised pending final agreement with Inland Revenue Board.</t>
  </si>
  <si>
    <t>Equity holders of the Company</t>
  </si>
  <si>
    <t>Minority interests</t>
  </si>
  <si>
    <t>Bad debts recovered</t>
  </si>
  <si>
    <t>Interests</t>
  </si>
  <si>
    <t xml:space="preserve">There were no issuance and repayment of debts and equity securities, share buy-backs, share cancellations, shares held as </t>
  </si>
  <si>
    <t>At beginning of the quarter</t>
  </si>
  <si>
    <t>At end of the quarter</t>
  </si>
  <si>
    <t xml:space="preserve">At Book value </t>
  </si>
  <si>
    <t xml:space="preserve">Increase in land held for property development </t>
  </si>
  <si>
    <t>Allowance for doubtful debts</t>
  </si>
  <si>
    <t xml:space="preserve">A wholly-owned subsidiary of the Company, City Land Sdn Bhd  had on 20 May 2009 entered into a Sale and Puchase Agreement </t>
  </si>
  <si>
    <t xml:space="preserve">with Sierra Motivasi Sdn Bhd for the disposal of the entire 6,375,000 ordinary shares of RM1.00 each representing 63.75% equity </t>
  </si>
  <si>
    <t>year to date</t>
  </si>
  <si>
    <t>(Restated)</t>
  </si>
  <si>
    <t>Continuing Operations</t>
  </si>
  <si>
    <t>Operating profit</t>
  </si>
  <si>
    <t>Profit/(loss) before tax</t>
  </si>
  <si>
    <t xml:space="preserve">Profit/(loss) for the year from </t>
  </si>
  <si>
    <t>continuing operations</t>
  </si>
  <si>
    <t>Discontinued Operation</t>
  </si>
  <si>
    <t>Loss for the year from discontinued</t>
  </si>
  <si>
    <t>operation</t>
  </si>
  <si>
    <t>Profit/(loss) for the year</t>
  </si>
  <si>
    <t xml:space="preserve">      equity holders of the Company</t>
  </si>
  <si>
    <t xml:space="preserve">The condensed consolidated income statements should be read in conjunction with the audited financial statements </t>
  </si>
  <si>
    <t>for the year ended 30 June 2008 and the accompanying explanatory notes attached to the interim financial statements.</t>
  </si>
  <si>
    <t>30 June 2009</t>
  </si>
  <si>
    <t>30 June 2008</t>
  </si>
  <si>
    <t>As at 30 June 2009</t>
  </si>
  <si>
    <t>(RESTATED)</t>
  </si>
  <si>
    <t>Non-current asset classified as held for sale</t>
  </si>
  <si>
    <t>For the year ended 30 June 2009</t>
  </si>
  <si>
    <t>- Continuing operations</t>
  </si>
  <si>
    <t>- Discontinued operation</t>
  </si>
  <si>
    <t>Dividend income</t>
  </si>
  <si>
    <t>Gain on winding-up of a subsidiary</t>
  </si>
  <si>
    <t>Reversal of allowance for doubtful debts</t>
  </si>
  <si>
    <t>Net cash generated from/(used in) operating activities</t>
  </si>
  <si>
    <t>Proceeds from disposal of long/short term investments</t>
  </si>
  <si>
    <t>Net cash flow from winding-up of a subsidiary</t>
  </si>
  <si>
    <t>Net cash (used in)/generated from investing activities</t>
  </si>
  <si>
    <t>Redemption of debt instruments</t>
  </si>
  <si>
    <t>Cash &amp; Cash Equivalents at beginning of year</t>
  </si>
  <si>
    <t>Cash &amp; Cash Equivalents at end of year</t>
  </si>
  <si>
    <t>As previously stated</t>
  </si>
  <si>
    <t xml:space="preserve">Prior year adjustment </t>
  </si>
  <si>
    <t>At 1 July 2008 (restated)</t>
  </si>
  <si>
    <t>Loss during the year</t>
  </si>
  <si>
    <t>Issue of ordinary shares</t>
  </si>
  <si>
    <t>Conversion of ICULS</t>
  </si>
  <si>
    <t>Premium paid on acquisition of minority</t>
  </si>
  <si>
    <t>interests</t>
  </si>
  <si>
    <t>At 30 June 2009</t>
  </si>
  <si>
    <t>Comparative period ended 30 June 2008</t>
  </si>
  <si>
    <t>Prior year adjustment</t>
  </si>
  <si>
    <t>At 1 July 2007 (restated)</t>
  </si>
  <si>
    <t>Reversal of deferred tax liabilities</t>
  </si>
  <si>
    <t>Reversal of deferred tax assets</t>
  </si>
  <si>
    <t>Profit for the year</t>
  </si>
  <si>
    <t>At 30 June 2008</t>
  </si>
  <si>
    <t>There were no unusual items affecting assets, liabilities, equity, net income or cash flows during the financial year to date.</t>
  </si>
  <si>
    <t>There were no material changes in estimates of amounts reported in prior quarters of the current financial year or changes in</t>
  </si>
  <si>
    <t>treasury shares and resale of treasury shares for the current financial year ended 30 June 2009 except for the following:</t>
  </si>
  <si>
    <t>i)</t>
  </si>
  <si>
    <t>Purchase and cancellation of 3,140,000 ICB on 16 July 2008;</t>
  </si>
  <si>
    <t>ii)</t>
  </si>
  <si>
    <t>Purchase and cancellation of 51,263,886 Redeemable Unsecured Loan Stocks ("RULS") and 40,983,543 ICB on 25 September</t>
  </si>
  <si>
    <t xml:space="preserve">2008 and 29 September 2008 respectively; and </t>
  </si>
  <si>
    <t>iii)</t>
  </si>
  <si>
    <t>Conversion of 31,602,982 nominal value of 2007/2013 ICULS to 26,782,183 new ordinary shares of RM1.00 each in the capital</t>
  </si>
  <si>
    <t>No dividend has been paid and/or recommended for the current financial year to date.</t>
  </si>
  <si>
    <t>There were no material events subsequent to the end of the current financial year to date except the following:</t>
  </si>
  <si>
    <t xml:space="preserve">On 5 August 2009, a 51% owned subsidiary, JetFM Sdn Bhd ("JetFM")  had acquired the remaining 30% equity interest representing </t>
  </si>
  <si>
    <t>30,000 ordinary shares of RM1.00 each in JetMobile Sdn Bhd ("JetMobile") from VoIUM Communications Pte Ltd for a total</t>
  </si>
  <si>
    <t>The changes in the composition of the Group for the current financial year to date are as follows:</t>
  </si>
  <si>
    <t>interest in Olympia Development Sdn Bhd ("ODSB") for a cash consideration of RM7,965,080, representing the net asset value of</t>
  </si>
  <si>
    <t>ODSB as at the date of completion of the transaction. The transaction was completed on 24 July 2009.</t>
  </si>
  <si>
    <t>subsidiary, Hasec Nominees (Tempatan) Sdn Bhd under Section 308 of the Company Act, 1965.</t>
  </si>
  <si>
    <t>Capital Commitments not provided for in the interim financial statements as at 30 June 2009 are as follows:</t>
  </si>
  <si>
    <t>A15</t>
  </si>
  <si>
    <t>Prior Year Adjustment</t>
  </si>
  <si>
    <t>("RCCPS-A") and RCCPS-B which were issued in 2007.  Based on the opinion received, JSSB concluded that the redemption of both</t>
  </si>
  <si>
    <t xml:space="preserve">RCCPS-A and RCCPS-B is at the sole option and discretion of JSSB as the issuer and not with the respective holders of the instruments. </t>
  </si>
  <si>
    <t>JSSB can opt not to redeem the RCCPS-A and RCCPS-B and, therefore, JSSB does not have an existing and contractual obligation</t>
  </si>
  <si>
    <t>to the holders of the RCCPS other than the dividends and yield to maturity ("YTM") on the RCCPS.</t>
  </si>
  <si>
    <t>Prior Year Adjustment (Continued)</t>
  </si>
  <si>
    <t>Accordingly, arising from the new interpretation of the terms and conditions of the RCCPS, certain comparative figures have been</t>
  </si>
  <si>
    <t>reclassified, as follows:</t>
  </si>
  <si>
    <t xml:space="preserve">As previously </t>
  </si>
  <si>
    <t xml:space="preserve">Effect of </t>
  </si>
  <si>
    <t>As stated</t>
  </si>
  <si>
    <t>stated</t>
  </si>
  <si>
    <t>change</t>
  </si>
  <si>
    <t>Group</t>
  </si>
  <si>
    <t>Balance Sheet as at 30 June 2008</t>
  </si>
  <si>
    <t>Liabilities and Equity:</t>
  </si>
  <si>
    <t>Long term liabilities:</t>
  </si>
  <si>
    <t>Equity component:</t>
  </si>
  <si>
    <t>RCCPS-A</t>
  </si>
  <si>
    <t>Elimination for RCCPS-A held by the Company</t>
  </si>
  <si>
    <t>Accumulated losses carried forward as at 30 June 2008</t>
  </si>
  <si>
    <t>Income Statement for the year ended 30 June 2008</t>
  </si>
  <si>
    <t>Profit after taxation</t>
  </si>
  <si>
    <t>The Group's revenue for the current quarter ended 30 June 2009 increased to RM83.1 million from RM76.2 million in the preceding</t>
  </si>
  <si>
    <t xml:space="preserve">quarter ended 31 March 2009.  The increase in Group's revenue was mainly due to higher sales registered by the property and </t>
  </si>
  <si>
    <t>gaming divisions.</t>
  </si>
  <si>
    <t xml:space="preserve">loss after tax of RM6.8 million reported in the preceding quarter ended 31 March 2009.   This was mainly due to the reversal of </t>
  </si>
  <si>
    <t xml:space="preserve">impairment loss on marketable securities based on marked to market. </t>
  </si>
  <si>
    <t xml:space="preserve">to a loss before tax of RM7.2 million reported in the preceding quarter ended 31 March 2009.  The losses were mainly due to the </t>
  </si>
  <si>
    <t>reversal of impairment loss on marketable securities based on marked to market.</t>
  </si>
  <si>
    <t>There were no sale of unquoted investments and properties for the current financial year to date.</t>
  </si>
  <si>
    <t>Investment in quoted securities as at 30 June 2009:</t>
  </si>
  <si>
    <t>Reversal of impairment loss during the quarter</t>
  </si>
  <si>
    <t>As at 30 June 2009, the Group borrowings are as follows :</t>
  </si>
  <si>
    <t>No dividend has been declared for the current financial year ended 30 June 2009 (30 June 2008: Nil).</t>
  </si>
  <si>
    <t>Basic earnings per share amounts are calculated by dividing profit/(loss) for the year attributable to ordinary equity holders of the</t>
  </si>
  <si>
    <t>Company by the weighted average number of ordinary shares in issue during the year held by the Company.</t>
  </si>
  <si>
    <t>Profit/(loss) attributable to ordinary equity</t>
  </si>
  <si>
    <t>Basic earnings/(loss) per share (Sen)</t>
  </si>
  <si>
    <t>For the purpose of calculating diluted earnings per share, the profit/(loss) for the year attributable to ordinary equity holders of the</t>
  </si>
  <si>
    <t xml:space="preserve">Company and the weighted average number of ordinary shares in issue during the year have been adjusted for the dilutive effects </t>
  </si>
  <si>
    <t xml:space="preserve">Adjusted profit/(loss) attributable to ordinary </t>
  </si>
  <si>
    <t>Diluted earnings/(loss) per share (Sen)</t>
  </si>
  <si>
    <t>The profit after taxation of the Company for the current quarter ended 30 June 2009 amounted to RM32.3 million as compared to a</t>
  </si>
  <si>
    <t xml:space="preserve">The Group's  profit before taxation of the Company for the current quarter ended 30 June 2009 amounted to RM34.0 million as compared </t>
  </si>
  <si>
    <t>Liabilities directly associated with assets classified as held for sale</t>
  </si>
  <si>
    <t>Year To Date</t>
  </si>
  <si>
    <t>Cash &amp; cash equivalents at the end of the financial year comprise the following:</t>
  </si>
  <si>
    <t>of the Company pursuant to ICULS Trust Deed dated 24 May 2006.</t>
  </si>
  <si>
    <t>consideration of RM1.00.  With the acquisition, JetMobile has become a wholly-owned subsidiary of JetFM.</t>
  </si>
  <si>
    <t xml:space="preserve">On 26 June 2009, the Company had submitted an application to the Companies Commission of Malaysia to strike-off its wholly owned </t>
  </si>
  <si>
    <t xml:space="preserve">On 29 June 2009, JetFM Sdn Bhd, a 51% held subsidiary of the Company, had disposed the entire 100% equity interest comprising </t>
  </si>
  <si>
    <t>2 ordinary shares of RM1.00 each in JetFM Buyingcar Sdn Bhd to Micropoint Sdn Bhd for a total cash consideration of RM2.00.</t>
  </si>
  <si>
    <t>legal opinion to clarify certain terms and conditions of JSSB's "A" Class Redeemable Convertible Cummulative Preference Share</t>
  </si>
  <si>
    <t>Warrants have been excluded in the calculation of diluted earnings per share as they are anti-dilutive.</t>
  </si>
  <si>
    <t>For the Fourth Quarter Ended 30 June 2009</t>
  </si>
  <si>
    <t>In the absence of a definitive economic recovery, the Group do not expect any material improvements on the results for the financial</t>
  </si>
  <si>
    <t>year ending 30 June 2010.</t>
  </si>
  <si>
    <t>During the financial year, the Company has not entered into any agreement to dispose part or the entire equity interest in MA Realty</t>
  </si>
  <si>
    <t xml:space="preserve">During the year, a 77.56% owned subsidiary of the Company, Jupiter Securities Sdn Bhd ("JSSB") had obtained an independent </t>
  </si>
  <si>
    <t>28 August 2009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</si>
</sst>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(* #,##0_);_(* \(#,##0\);_(* &quot;-&quot;??_);_(@_)"/>
    <numFmt numFmtId="181" formatCode="_(* #,##0.0_);_(* \(#,##0.0\);_(* &quot;-&quot;??_);_(@_)"/>
    <numFmt numFmtId="182" formatCode="#,##0.0_);\(#,##0.0\)"/>
    <numFmt numFmtId="183" formatCode="0.0"/>
    <numFmt numFmtId="184" formatCode="0.000%"/>
  </numFmts>
  <fonts count="1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u val="singleAccounting"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1"/>
      <name val="Times New Roman"/>
      <family val="1"/>
    </font>
    <font>
      <sz val="8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8" fontId="2" fillId="0" borderId="0">
      <alignment/>
      <protection/>
    </xf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19" applyNumberFormat="1" applyFont="1" applyFill="1" applyAlignment="1" quotePrefix="1">
      <alignment horizontal="left"/>
      <protection/>
    </xf>
    <xf numFmtId="180" fontId="2" fillId="0" borderId="0" xfId="15" applyNumberFormat="1" applyFont="1" applyFill="1" applyAlignment="1">
      <alignment/>
    </xf>
    <xf numFmtId="0" fontId="3" fillId="0" borderId="0" xfId="19" applyNumberFormat="1" applyFont="1" applyFill="1" applyAlignment="1">
      <alignment horizontal="left"/>
      <protection/>
    </xf>
    <xf numFmtId="0" fontId="1" fillId="0" borderId="0" xfId="19" applyNumberFormat="1" applyFont="1" applyFill="1">
      <alignment/>
      <protection/>
    </xf>
    <xf numFmtId="0" fontId="2" fillId="0" borderId="0" xfId="19" applyNumberFormat="1" applyFont="1" applyFill="1">
      <alignment/>
      <protection/>
    </xf>
    <xf numFmtId="180" fontId="4" fillId="0" borderId="0" xfId="15" applyNumberFormat="1" applyFont="1" applyFill="1" applyAlignment="1">
      <alignment/>
    </xf>
    <xf numFmtId="180" fontId="1" fillId="0" borderId="0" xfId="15" applyNumberFormat="1" applyFont="1" applyFill="1" applyAlignment="1" quotePrefix="1">
      <alignment horizontal="center"/>
    </xf>
    <xf numFmtId="180" fontId="1" fillId="0" borderId="0" xfId="15" applyNumberFormat="1" applyFont="1" applyFill="1" applyAlignment="1">
      <alignment horizontal="center"/>
    </xf>
    <xf numFmtId="180" fontId="2" fillId="0" borderId="1" xfId="15" applyNumberFormat="1" applyFont="1" applyFill="1" applyBorder="1" applyAlignment="1">
      <alignment/>
    </xf>
    <xf numFmtId="180" fontId="2" fillId="0" borderId="0" xfId="15" applyNumberFormat="1" applyFont="1" applyFill="1" applyBorder="1" applyAlignment="1">
      <alignment/>
    </xf>
    <xf numFmtId="0" fontId="2" fillId="0" borderId="0" xfId="19" applyNumberFormat="1" applyFont="1" applyFill="1" applyAlignment="1">
      <alignment horizontal="left"/>
      <protection/>
    </xf>
    <xf numFmtId="180" fontId="2" fillId="0" borderId="2" xfId="15" applyNumberFormat="1" applyFont="1" applyFill="1" applyBorder="1" applyAlignment="1">
      <alignment/>
    </xf>
    <xf numFmtId="180" fontId="2" fillId="0" borderId="0" xfId="19" applyNumberFormat="1" applyFont="1" applyFill="1">
      <alignment/>
      <protection/>
    </xf>
    <xf numFmtId="0" fontId="2" fillId="0" borderId="0" xfId="19" applyNumberFormat="1" applyFont="1" applyFill="1" applyAlignment="1" quotePrefix="1">
      <alignment horizontal="left"/>
      <protection/>
    </xf>
    <xf numFmtId="43" fontId="2" fillId="0" borderId="0" xfId="15" applyNumberFormat="1" applyFont="1" applyFill="1" applyAlignment="1">
      <alignment/>
    </xf>
    <xf numFmtId="181" fontId="2" fillId="0" borderId="0" xfId="15" applyNumberFormat="1" applyFont="1" applyFill="1" applyAlignment="1">
      <alignment/>
    </xf>
    <xf numFmtId="181" fontId="2" fillId="0" borderId="0" xfId="15" applyNumberFormat="1" applyFont="1" applyFill="1" applyAlignment="1">
      <alignment horizontal="right"/>
    </xf>
    <xf numFmtId="181" fontId="2" fillId="0" borderId="0" xfId="15" applyNumberFormat="1" applyFont="1" applyFill="1" applyAlignment="1">
      <alignment horizontal="center"/>
    </xf>
    <xf numFmtId="180" fontId="2" fillId="0" borderId="3" xfId="19" applyNumberFormat="1" applyFont="1" applyFill="1" applyBorder="1">
      <alignment/>
      <protection/>
    </xf>
    <xf numFmtId="180" fontId="2" fillId="0" borderId="4" xfId="15" applyNumberFormat="1" applyFont="1" applyFill="1" applyBorder="1" applyAlignment="1">
      <alignment/>
    </xf>
    <xf numFmtId="180" fontId="2" fillId="0" borderId="5" xfId="15" applyNumberFormat="1" applyFont="1" applyFill="1" applyBorder="1" applyAlignment="1">
      <alignment/>
    </xf>
    <xf numFmtId="180" fontId="2" fillId="0" borderId="5" xfId="19" applyNumberFormat="1" applyFont="1" applyFill="1" applyBorder="1">
      <alignment/>
      <protection/>
    </xf>
    <xf numFmtId="9" fontId="2" fillId="0" borderId="0" xfId="19" applyNumberFormat="1" applyFont="1" applyFill="1">
      <alignment/>
      <protection/>
    </xf>
    <xf numFmtId="180" fontId="2" fillId="0" borderId="6" xfId="15" applyNumberFormat="1" applyFont="1" applyFill="1" applyBorder="1" applyAlignment="1">
      <alignment/>
    </xf>
    <xf numFmtId="180" fontId="2" fillId="0" borderId="7" xfId="15" applyNumberFormat="1" applyFont="1" applyFill="1" applyBorder="1" applyAlignment="1">
      <alignment/>
    </xf>
    <xf numFmtId="180" fontId="2" fillId="0" borderId="3" xfId="15" applyNumberFormat="1" applyFont="1" applyFill="1" applyBorder="1" applyAlignment="1">
      <alignment/>
    </xf>
    <xf numFmtId="180" fontId="2" fillId="0" borderId="4" xfId="19" applyNumberFormat="1" applyFont="1" applyFill="1" applyBorder="1">
      <alignment/>
      <protection/>
    </xf>
    <xf numFmtId="40" fontId="2" fillId="0" borderId="0" xfId="15" applyNumberFormat="1" applyFont="1" applyFill="1" applyBorder="1" applyAlignment="1">
      <alignment/>
    </xf>
    <xf numFmtId="43" fontId="2" fillId="0" borderId="0" xfId="15" applyFont="1" applyFill="1" applyAlignment="1">
      <alignment/>
    </xf>
    <xf numFmtId="0" fontId="2" fillId="2" borderId="0" xfId="22" applyFont="1" applyFill="1">
      <alignment/>
      <protection/>
    </xf>
    <xf numFmtId="0" fontId="2" fillId="2" borderId="0" xfId="22" applyFont="1" applyFill="1" applyBorder="1">
      <alignment/>
      <protection/>
    </xf>
    <xf numFmtId="180" fontId="2" fillId="0" borderId="0" xfId="22" applyNumberFormat="1" applyFont="1" applyFill="1">
      <alignment/>
      <protection/>
    </xf>
    <xf numFmtId="38" fontId="2" fillId="2" borderId="0" xfId="19" applyFont="1" applyFill="1">
      <alignment/>
      <protection/>
    </xf>
    <xf numFmtId="0" fontId="6" fillId="0" borderId="0" xfId="19" applyNumberFormat="1" applyFont="1" applyFill="1" applyAlignment="1" quotePrefix="1">
      <alignment horizontal="left"/>
      <protection/>
    </xf>
    <xf numFmtId="180" fontId="1" fillId="0" borderId="0" xfId="15" applyNumberFormat="1" applyFont="1" applyFill="1" applyAlignment="1">
      <alignment horizontal="centerContinuous"/>
    </xf>
    <xf numFmtId="0" fontId="1" fillId="0" borderId="0" xfId="19" applyNumberFormat="1" applyFont="1" applyFill="1" applyAlignment="1">
      <alignment horizontal="center"/>
      <protection/>
    </xf>
    <xf numFmtId="180" fontId="1" fillId="0" borderId="0" xfId="15" applyNumberFormat="1" applyFont="1" applyFill="1" applyBorder="1" applyAlignment="1">
      <alignment horizontal="center"/>
    </xf>
    <xf numFmtId="180" fontId="1" fillId="0" borderId="0" xfId="15" applyNumberFormat="1" applyFont="1" applyFill="1" applyBorder="1" applyAlignment="1" quotePrefix="1">
      <alignment horizontal="center"/>
    </xf>
    <xf numFmtId="0" fontId="2" fillId="0" borderId="0" xfId="19" applyNumberFormat="1" applyFont="1" applyFill="1" applyBorder="1">
      <alignment/>
      <protection/>
    </xf>
    <xf numFmtId="180" fontId="2" fillId="0" borderId="1" xfId="19" applyNumberFormat="1" applyFont="1" applyFill="1" applyBorder="1">
      <alignment/>
      <protection/>
    </xf>
    <xf numFmtId="180" fontId="2" fillId="0" borderId="0" xfId="19" applyNumberFormat="1" applyFont="1" applyFill="1" applyBorder="1">
      <alignment/>
      <protection/>
    </xf>
    <xf numFmtId="180" fontId="2" fillId="0" borderId="7" xfId="19" applyNumberFormat="1" applyFont="1" applyFill="1" applyBorder="1">
      <alignment/>
      <protection/>
    </xf>
    <xf numFmtId="0" fontId="2" fillId="0" borderId="0" xfId="19" applyNumberFormat="1" applyFont="1" applyFill="1" applyAlignment="1">
      <alignment horizontal="center" vertical="top"/>
      <protection/>
    </xf>
    <xf numFmtId="0" fontId="7" fillId="0" borderId="0" xfId="19" applyNumberFormat="1" applyFont="1" applyFill="1">
      <alignment/>
      <protection/>
    </xf>
    <xf numFmtId="0" fontId="7" fillId="0" borderId="0" xfId="19" applyNumberFormat="1" applyFont="1" applyFill="1" applyAlignment="1">
      <alignment horizontal="left"/>
      <protection/>
    </xf>
    <xf numFmtId="0" fontId="1" fillId="0" borderId="0" xfId="19" applyNumberFormat="1" applyFont="1" applyFill="1" applyAlignment="1">
      <alignment horizontal="left"/>
      <protection/>
    </xf>
    <xf numFmtId="0" fontId="2" fillId="0" borderId="0" xfId="19" applyNumberFormat="1" applyFont="1" applyFill="1" applyAlignment="1">
      <alignment/>
      <protection/>
    </xf>
    <xf numFmtId="0" fontId="2" fillId="0" borderId="0" xfId="0" applyNumberFormat="1" applyFont="1" applyAlignment="1">
      <alignment/>
    </xf>
    <xf numFmtId="0" fontId="2" fillId="0" borderId="0" xfId="15" applyNumberFormat="1" applyFont="1" applyFill="1" applyBorder="1" applyAlignment="1">
      <alignment/>
    </xf>
    <xf numFmtId="0" fontId="2" fillId="0" borderId="0" xfId="19" applyNumberFormat="1" applyFont="1" applyFill="1" applyAlignment="1" quotePrefix="1">
      <alignment horizontal="left" vertical="top"/>
      <protection/>
    </xf>
    <xf numFmtId="0" fontId="2" fillId="0" borderId="0" xfId="19" applyNumberFormat="1" applyFont="1" applyFill="1" applyAlignment="1">
      <alignment horizontal="left" vertical="top"/>
      <protection/>
    </xf>
    <xf numFmtId="0" fontId="2" fillId="0" borderId="0" xfId="15" applyNumberFormat="1" applyFont="1" applyFill="1" applyAlignment="1">
      <alignment/>
    </xf>
    <xf numFmtId="0" fontId="1" fillId="0" borderId="0" xfId="19" applyNumberFormat="1" applyFont="1" applyFill="1" applyAlignment="1" quotePrefix="1">
      <alignment horizontal="left" vertical="top"/>
      <protection/>
    </xf>
    <xf numFmtId="0" fontId="1" fillId="0" borderId="0" xfId="19" applyNumberFormat="1" applyFont="1" applyFill="1" applyAlignment="1">
      <alignment horizontal="left" vertical="top"/>
      <protection/>
    </xf>
    <xf numFmtId="180" fontId="2" fillId="0" borderId="0" xfId="19" applyNumberFormat="1" applyFont="1" applyFill="1" applyAlignment="1">
      <alignment horizontal="center"/>
      <protection/>
    </xf>
    <xf numFmtId="0" fontId="2" fillId="0" borderId="0" xfId="19" applyNumberFormat="1" applyFont="1" applyFill="1" applyBorder="1" applyAlignment="1">
      <alignment horizontal="center" vertical="top"/>
      <protection/>
    </xf>
    <xf numFmtId="180" fontId="2" fillId="0" borderId="0" xfId="15" applyNumberFormat="1" applyFont="1" applyFill="1" applyAlignment="1">
      <alignment horizontal="center"/>
    </xf>
    <xf numFmtId="49" fontId="8" fillId="0" borderId="0" xfId="19" applyNumberFormat="1" applyFont="1" applyFill="1" applyAlignment="1">
      <alignment horizontal="center" vertical="top"/>
      <protection/>
    </xf>
    <xf numFmtId="15" fontId="2" fillId="0" borderId="0" xfId="19" applyNumberFormat="1" applyFont="1" applyFill="1">
      <alignment/>
      <protection/>
    </xf>
    <xf numFmtId="180" fontId="2" fillId="0" borderId="0" xfId="0" applyNumberFormat="1" applyFont="1" applyAlignment="1">
      <alignment horizontal="center"/>
    </xf>
    <xf numFmtId="180" fontId="2" fillId="0" borderId="0" xfId="19" applyNumberFormat="1" applyFont="1" applyFill="1" applyAlignment="1">
      <alignment horizontal="right"/>
      <protection/>
    </xf>
    <xf numFmtId="180" fontId="2" fillId="0" borderId="8" xfId="19" applyNumberFormat="1" applyFont="1" applyFill="1" applyBorder="1">
      <alignment/>
      <protection/>
    </xf>
    <xf numFmtId="0" fontId="2" fillId="0" borderId="0" xfId="19" applyNumberFormat="1" applyFont="1" applyFill="1" applyAlignment="1" quotePrefix="1">
      <alignment/>
      <protection/>
    </xf>
    <xf numFmtId="38" fontId="2" fillId="0" borderId="0" xfId="19" applyNumberFormat="1" applyFont="1" applyFill="1" applyAlignment="1">
      <alignment/>
      <protection/>
    </xf>
    <xf numFmtId="0" fontId="1" fillId="0" borderId="0" xfId="19" applyNumberFormat="1" applyFont="1" applyFill="1" applyAlignment="1">
      <alignment/>
      <protection/>
    </xf>
    <xf numFmtId="180" fontId="2" fillId="0" borderId="9" xfId="19" applyNumberFormat="1" applyFont="1" applyFill="1" applyBorder="1" applyAlignment="1">
      <alignment/>
      <protection/>
    </xf>
    <xf numFmtId="180" fontId="2" fillId="0" borderId="0" xfId="19" applyNumberFormat="1" applyFont="1" applyFill="1" applyBorder="1" applyAlignment="1">
      <alignment/>
      <protection/>
    </xf>
    <xf numFmtId="0" fontId="7" fillId="0" borderId="0" xfId="19" applyNumberFormat="1" applyFont="1" applyFill="1" applyAlignment="1">
      <alignment/>
      <protection/>
    </xf>
    <xf numFmtId="38" fontId="2" fillId="0" borderId="0" xfId="19" applyFont="1" applyFill="1" applyAlignment="1">
      <alignment horizontal="left" vertical="top"/>
      <protection/>
    </xf>
    <xf numFmtId="38" fontId="2" fillId="0" borderId="0" xfId="19" applyNumberFormat="1" applyFont="1" applyFill="1" applyAlignment="1">
      <alignment horizontal="left" vertical="top"/>
      <protection/>
    </xf>
    <xf numFmtId="38" fontId="2" fillId="0" borderId="0" xfId="19" applyNumberFormat="1" applyFont="1" applyFill="1" applyAlignment="1">
      <alignment horizontal="left"/>
      <protection/>
    </xf>
    <xf numFmtId="0" fontId="2" fillId="0" borderId="0" xfId="15" applyNumberFormat="1" applyFont="1" applyFill="1" applyAlignment="1">
      <alignment/>
    </xf>
    <xf numFmtId="0" fontId="2" fillId="0" borderId="0" xfId="15" applyNumberFormat="1" applyFont="1" applyFill="1" applyAlignment="1" quotePrefix="1">
      <alignment/>
    </xf>
    <xf numFmtId="38" fontId="2" fillId="0" borderId="0" xfId="19" applyNumberFormat="1" applyFont="1" applyFill="1">
      <alignment/>
      <protection/>
    </xf>
    <xf numFmtId="0" fontId="2" fillId="0" borderId="0" xfId="0" applyNumberFormat="1" applyFont="1" applyFill="1" applyAlignment="1">
      <alignment/>
    </xf>
    <xf numFmtId="180" fontId="2" fillId="0" borderId="0" xfId="19" applyNumberFormat="1" applyFont="1" applyFill="1" applyAlignment="1" quotePrefix="1">
      <alignment horizontal="center"/>
      <protection/>
    </xf>
    <xf numFmtId="180" fontId="8" fillId="0" borderId="0" xfId="19" applyNumberFormat="1" applyFont="1" applyFill="1" applyAlignment="1" quotePrefix="1">
      <alignment horizontal="center"/>
      <protection/>
    </xf>
    <xf numFmtId="180" fontId="8" fillId="0" borderId="0" xfId="19" applyNumberFormat="1" applyFont="1" applyFill="1" applyAlignment="1">
      <alignment horizontal="center"/>
      <protection/>
    </xf>
    <xf numFmtId="0" fontId="2" fillId="0" borderId="0" xfId="19" applyNumberFormat="1" applyFont="1" applyFill="1" applyBorder="1" applyAlignment="1">
      <alignment/>
      <protection/>
    </xf>
    <xf numFmtId="180" fontId="2" fillId="0" borderId="0" xfId="15" applyNumberFormat="1" applyFont="1" applyFill="1" applyAlignment="1">
      <alignment/>
    </xf>
    <xf numFmtId="0" fontId="9" fillId="0" borderId="0" xfId="19" applyNumberFormat="1" applyFont="1" applyFill="1" applyAlignment="1">
      <alignment horizontal="right" vertical="top"/>
      <protection/>
    </xf>
    <xf numFmtId="38" fontId="9" fillId="0" borderId="0" xfId="19" applyNumberFormat="1" applyFont="1" applyFill="1" applyAlignment="1">
      <alignment horizontal="right" vertical="top"/>
      <protection/>
    </xf>
    <xf numFmtId="38" fontId="2" fillId="0" borderId="0" xfId="19" applyNumberFormat="1" applyFont="1" applyFill="1" applyAlignment="1">
      <alignment horizontal="right"/>
      <protection/>
    </xf>
    <xf numFmtId="43" fontId="2" fillId="0" borderId="0" xfId="19" applyNumberFormat="1" applyFont="1" applyFill="1">
      <alignment/>
      <protection/>
    </xf>
    <xf numFmtId="38" fontId="2" fillId="0" borderId="9" xfId="19" applyNumberFormat="1" applyFont="1" applyFill="1" applyBorder="1">
      <alignment/>
      <protection/>
    </xf>
    <xf numFmtId="38" fontId="1" fillId="0" borderId="0" xfId="19" applyNumberFormat="1" applyFont="1" applyFill="1" applyAlignment="1">
      <alignment horizontal="left"/>
      <protection/>
    </xf>
    <xf numFmtId="38" fontId="1" fillId="0" borderId="0" xfId="19" applyNumberFormat="1" applyFont="1" applyFill="1">
      <alignment/>
      <protection/>
    </xf>
    <xf numFmtId="180" fontId="2" fillId="0" borderId="0" xfId="19" applyNumberFormat="1" applyFont="1" applyFill="1" applyAlignment="1">
      <alignment horizontal="center" vertical="top"/>
      <protection/>
    </xf>
    <xf numFmtId="180" fontId="2" fillId="0" borderId="0" xfId="15" applyNumberFormat="1" applyFont="1" applyFill="1" applyBorder="1" applyAlignment="1">
      <alignment/>
    </xf>
    <xf numFmtId="0" fontId="1" fillId="0" borderId="0" xfId="19" applyNumberFormat="1" applyFont="1" applyFill="1" applyAlignment="1" quotePrefix="1">
      <alignment/>
      <protection/>
    </xf>
    <xf numFmtId="180" fontId="2" fillId="0" borderId="1" xfId="19" applyNumberFormat="1" applyFont="1" applyFill="1" applyBorder="1" applyAlignment="1">
      <alignment horizontal="right"/>
      <protection/>
    </xf>
    <xf numFmtId="180" fontId="2" fillId="0" borderId="0" xfId="0" applyNumberFormat="1" applyFont="1" applyAlignment="1">
      <alignment/>
    </xf>
    <xf numFmtId="180" fontId="2" fillId="0" borderId="0" xfId="15" applyNumberFormat="1" applyFont="1" applyFill="1" applyAlignment="1" quotePrefix="1">
      <alignment/>
    </xf>
    <xf numFmtId="180" fontId="2" fillId="0" borderId="2" xfId="19" applyNumberFormat="1" applyFont="1" applyFill="1" applyBorder="1" applyAlignment="1">
      <alignment/>
      <protection/>
    </xf>
    <xf numFmtId="0" fontId="2" fillId="0" borderId="0" xfId="0" applyNumberFormat="1" applyFont="1" applyAlignment="1">
      <alignment/>
    </xf>
    <xf numFmtId="180" fontId="2" fillId="0" borderId="0" xfId="0" applyNumberFormat="1" applyFont="1" applyFill="1" applyAlignment="1">
      <alignment horizontal="center"/>
    </xf>
    <xf numFmtId="0" fontId="2" fillId="0" borderId="0" xfId="19" applyNumberFormat="1" applyFont="1" applyFill="1" applyAlignment="1">
      <alignment horizontal="right" vertical="top"/>
      <protection/>
    </xf>
    <xf numFmtId="0" fontId="9" fillId="0" borderId="0" xfId="19" applyNumberFormat="1" applyFont="1" applyFill="1">
      <alignment/>
      <protection/>
    </xf>
    <xf numFmtId="181" fontId="2" fillId="0" borderId="2" xfId="19" applyNumberFormat="1" applyFont="1" applyFill="1" applyBorder="1">
      <alignment/>
      <protection/>
    </xf>
    <xf numFmtId="182" fontId="2" fillId="0" borderId="2" xfId="19" applyNumberFormat="1" applyFont="1" applyFill="1" applyBorder="1">
      <alignment/>
      <protection/>
    </xf>
    <xf numFmtId="0" fontId="2" fillId="0" borderId="0" xfId="19" applyNumberFormat="1" applyFont="1" applyFill="1" applyAlignment="1">
      <alignment horizontal="right"/>
      <protection/>
    </xf>
    <xf numFmtId="180" fontId="8" fillId="0" borderId="0" xfId="19" applyNumberFormat="1" applyFont="1" applyFill="1" applyAlignment="1" quotePrefix="1">
      <alignment horizontal="right" vertical="top"/>
      <protection/>
    </xf>
    <xf numFmtId="180" fontId="2" fillId="0" borderId="0" xfId="19" applyNumberFormat="1" applyFont="1" applyFill="1" applyAlignment="1">
      <alignment horizontal="right" vertical="top"/>
      <protection/>
    </xf>
    <xf numFmtId="181" fontId="2" fillId="0" borderId="2" xfId="19" applyNumberFormat="1" applyFont="1" applyFill="1" applyBorder="1" applyAlignment="1">
      <alignment horizontal="right" vertical="top"/>
      <protection/>
    </xf>
    <xf numFmtId="181" fontId="2" fillId="0" borderId="0" xfId="19" applyNumberFormat="1" applyFont="1" applyFill="1" applyBorder="1" applyAlignment="1">
      <alignment horizontal="right" vertical="top"/>
      <protection/>
    </xf>
    <xf numFmtId="38" fontId="2" fillId="0" borderId="0" xfId="19" applyNumberFormat="1" applyFont="1" applyFill="1" applyBorder="1" applyAlignment="1">
      <alignment/>
      <protection/>
    </xf>
    <xf numFmtId="37" fontId="2" fillId="0" borderId="0" xfId="19" applyNumberFormat="1" applyFont="1" applyFill="1" applyAlignment="1">
      <alignment horizontal="left"/>
      <protection/>
    </xf>
    <xf numFmtId="37" fontId="1" fillId="0" borderId="0" xfId="19" applyNumberFormat="1" applyFont="1" applyFill="1" applyAlignment="1">
      <alignment horizontal="left"/>
      <protection/>
    </xf>
    <xf numFmtId="37" fontId="2" fillId="0" borderId="0" xfId="19" applyNumberFormat="1" applyFont="1" applyFill="1" applyAlignment="1" quotePrefix="1">
      <alignment horizontal="left"/>
      <protection/>
    </xf>
    <xf numFmtId="15" fontId="2" fillId="0" borderId="0" xfId="19" applyNumberFormat="1" applyFont="1" applyFill="1" applyAlignment="1" quotePrefix="1">
      <alignment horizontal="left"/>
      <protection/>
    </xf>
    <xf numFmtId="180" fontId="1" fillId="0" borderId="0" xfId="15" applyNumberFormat="1" applyFont="1" applyFill="1" applyAlignment="1">
      <alignment/>
    </xf>
    <xf numFmtId="180" fontId="2" fillId="0" borderId="0" xfId="15" applyNumberFormat="1" applyFont="1" applyFill="1" applyBorder="1" applyAlignment="1">
      <alignment horizontal="center"/>
    </xf>
    <xf numFmtId="180" fontId="2" fillId="0" borderId="0" xfId="15" applyNumberFormat="1" applyFont="1" applyFill="1" applyBorder="1" applyAlignment="1" quotePrefix="1">
      <alignment horizontal="center"/>
    </xf>
    <xf numFmtId="180" fontId="2" fillId="0" borderId="1" xfId="15" applyNumberFormat="1" applyFont="1" applyFill="1" applyBorder="1" applyAlignment="1" quotePrefix="1">
      <alignment horizontal="center"/>
    </xf>
    <xf numFmtId="180" fontId="2" fillId="0" borderId="0" xfId="15" applyNumberFormat="1" applyFont="1" applyFill="1" applyAlignment="1" quotePrefix="1">
      <alignment horizontal="center"/>
    </xf>
    <xf numFmtId="180" fontId="2" fillId="0" borderId="10" xfId="15" applyNumberFormat="1" applyFont="1" applyFill="1" applyBorder="1" applyAlignment="1">
      <alignment/>
    </xf>
    <xf numFmtId="0" fontId="1" fillId="0" borderId="0" xfId="19" applyNumberFormat="1" applyFont="1" applyFill="1" applyAlignment="1">
      <alignment horizontal="centerContinuous"/>
      <protection/>
    </xf>
    <xf numFmtId="0" fontId="3" fillId="0" borderId="0" xfId="19" applyNumberFormat="1" applyFont="1" applyFill="1" applyAlignment="1" quotePrefix="1">
      <alignment horizontal="left"/>
      <protection/>
    </xf>
    <xf numFmtId="0" fontId="6" fillId="0" borderId="0" xfId="19" applyNumberFormat="1" applyFont="1" applyFill="1" applyAlignment="1">
      <alignment horizontal="left"/>
      <protection/>
    </xf>
    <xf numFmtId="0" fontId="5" fillId="0" borderId="0" xfId="19" applyNumberFormat="1" applyFont="1" applyFill="1" applyAlignment="1" quotePrefix="1">
      <alignment horizontal="left"/>
      <protection/>
    </xf>
    <xf numFmtId="0" fontId="5" fillId="0" borderId="0" xfId="19" applyNumberFormat="1" applyFont="1" applyFill="1" applyAlignment="1">
      <alignment horizontal="left"/>
      <protection/>
    </xf>
    <xf numFmtId="0" fontId="10" fillId="0" borderId="0" xfId="19" applyNumberFormat="1" applyFont="1" applyFill="1" applyAlignment="1">
      <alignment horizontal="left"/>
      <protection/>
    </xf>
    <xf numFmtId="0" fontId="10" fillId="0" borderId="0" xfId="19" applyNumberFormat="1" applyFont="1" applyFill="1" applyAlignment="1" quotePrefix="1">
      <alignment horizontal="left"/>
      <protection/>
    </xf>
    <xf numFmtId="180" fontId="2" fillId="0" borderId="0" xfId="0" applyNumberFormat="1" applyFont="1" applyFill="1" applyAlignment="1">
      <alignment horizontal="right"/>
    </xf>
    <xf numFmtId="180" fontId="8" fillId="0" borderId="0" xfId="0" applyNumberFormat="1" applyFont="1" applyFill="1" applyAlignment="1">
      <alignment horizontal="center"/>
    </xf>
    <xf numFmtId="180" fontId="2" fillId="0" borderId="1" xfId="19" applyNumberFormat="1" applyFont="1" applyFill="1" applyBorder="1" applyAlignment="1">
      <alignment horizontal="right" vertical="top"/>
      <protection/>
    </xf>
    <xf numFmtId="180" fontId="2" fillId="0" borderId="0" xfId="19" applyNumberFormat="1" applyFont="1" applyFill="1" applyBorder="1" applyAlignment="1">
      <alignment horizontal="right"/>
      <protection/>
    </xf>
    <xf numFmtId="180" fontId="2" fillId="0" borderId="0" xfId="19" applyNumberFormat="1" applyFont="1" applyFill="1" applyAlignment="1">
      <alignment horizontal="left"/>
      <protection/>
    </xf>
    <xf numFmtId="49" fontId="8" fillId="0" borderId="0" xfId="19" applyNumberFormat="1" applyFont="1" applyFill="1" applyAlignment="1">
      <alignment horizontal="center"/>
      <protection/>
    </xf>
    <xf numFmtId="180" fontId="2" fillId="0" borderId="2" xfId="19" applyNumberFormat="1" applyFont="1" applyFill="1" applyBorder="1" applyAlignment="1">
      <alignment horizontal="right"/>
      <protection/>
    </xf>
    <xf numFmtId="0" fontId="1" fillId="0" borderId="11" xfId="22" applyFont="1" applyFill="1" applyBorder="1" applyAlignment="1" quotePrefix="1">
      <alignment horizontal="centerContinuous"/>
      <protection/>
    </xf>
    <xf numFmtId="0" fontId="2" fillId="0" borderId="3" xfId="22" applyFont="1" applyFill="1" applyBorder="1" applyAlignment="1">
      <alignment horizontal="centerContinuous"/>
      <protection/>
    </xf>
    <xf numFmtId="0" fontId="2" fillId="0" borderId="12" xfId="22" applyFont="1" applyFill="1" applyBorder="1" applyAlignment="1">
      <alignment horizontal="centerContinuous"/>
      <protection/>
    </xf>
    <xf numFmtId="0" fontId="1" fillId="0" borderId="4" xfId="22" applyFont="1" applyFill="1" applyBorder="1" applyAlignment="1">
      <alignment horizontal="right"/>
      <protection/>
    </xf>
    <xf numFmtId="0" fontId="1" fillId="0" borderId="13" xfId="22" applyFont="1" applyFill="1" applyBorder="1" applyAlignment="1">
      <alignment horizontal="right"/>
      <protection/>
    </xf>
    <xf numFmtId="0" fontId="1" fillId="0" borderId="3" xfId="22" applyFont="1" applyFill="1" applyBorder="1" applyAlignment="1">
      <alignment horizontal="center"/>
      <protection/>
    </xf>
    <xf numFmtId="0" fontId="1" fillId="0" borderId="12" xfId="22" applyFont="1" applyFill="1" applyBorder="1" applyAlignment="1">
      <alignment horizontal="center"/>
      <protection/>
    </xf>
    <xf numFmtId="0" fontId="1" fillId="0" borderId="5" xfId="22" applyFont="1" applyFill="1" applyBorder="1" applyAlignment="1">
      <alignment horizontal="right"/>
      <protection/>
    </xf>
    <xf numFmtId="0" fontId="1" fillId="0" borderId="14" xfId="22" applyFont="1" applyFill="1" applyBorder="1" applyAlignment="1">
      <alignment horizontal="right"/>
      <protection/>
    </xf>
    <xf numFmtId="0" fontId="1" fillId="0" borderId="0" xfId="22" applyFont="1" applyFill="1" applyBorder="1" applyAlignment="1">
      <alignment horizontal="right"/>
      <protection/>
    </xf>
    <xf numFmtId="0" fontId="2" fillId="0" borderId="14" xfId="22" applyFont="1" applyFill="1" applyBorder="1" applyAlignment="1">
      <alignment horizontal="right"/>
      <protection/>
    </xf>
    <xf numFmtId="0" fontId="1" fillId="0" borderId="6" xfId="22" applyFont="1" applyFill="1" applyBorder="1" applyAlignment="1">
      <alignment horizontal="right"/>
      <protection/>
    </xf>
    <xf numFmtId="0" fontId="1" fillId="0" borderId="1" xfId="22" applyFont="1" applyFill="1" applyBorder="1" applyAlignment="1">
      <alignment horizontal="right"/>
      <protection/>
    </xf>
    <xf numFmtId="0" fontId="1" fillId="0" borderId="15" xfId="22" applyFont="1" applyFill="1" applyBorder="1" applyAlignment="1">
      <alignment horizontal="right"/>
      <protection/>
    </xf>
    <xf numFmtId="0" fontId="2" fillId="0" borderId="0" xfId="22" applyFont="1" applyFill="1">
      <alignment/>
      <protection/>
    </xf>
    <xf numFmtId="0" fontId="1" fillId="0" borderId="0" xfId="22" applyFont="1" applyFill="1">
      <alignment/>
      <protection/>
    </xf>
    <xf numFmtId="180" fontId="1" fillId="0" borderId="16" xfId="15" applyNumberFormat="1" applyFont="1" applyFill="1" applyBorder="1" applyAlignment="1">
      <alignment horizontal="right"/>
    </xf>
    <xf numFmtId="180" fontId="1" fillId="0" borderId="4" xfId="15" applyNumberFormat="1" applyFont="1" applyFill="1" applyBorder="1" applyAlignment="1">
      <alignment horizontal="right"/>
    </xf>
    <xf numFmtId="180" fontId="1" fillId="0" borderId="10" xfId="15" applyNumberFormat="1" applyFont="1" applyFill="1" applyBorder="1" applyAlignment="1">
      <alignment horizontal="right"/>
    </xf>
    <xf numFmtId="180" fontId="1" fillId="0" borderId="4" xfId="15" applyNumberFormat="1" applyFont="1" applyFill="1" applyBorder="1" applyAlignment="1">
      <alignment/>
    </xf>
    <xf numFmtId="0" fontId="1" fillId="0" borderId="13" xfId="22" applyFont="1" applyFill="1" applyBorder="1">
      <alignment/>
      <protection/>
    </xf>
    <xf numFmtId="180" fontId="1" fillId="0" borderId="17" xfId="15" applyNumberFormat="1" applyFont="1" applyFill="1" applyBorder="1" applyAlignment="1">
      <alignment horizontal="right"/>
    </xf>
    <xf numFmtId="180" fontId="1" fillId="0" borderId="5" xfId="15" applyNumberFormat="1" applyFont="1" applyFill="1" applyBorder="1" applyAlignment="1">
      <alignment horizontal="right"/>
    </xf>
    <xf numFmtId="180" fontId="1" fillId="0" borderId="0" xfId="15" applyNumberFormat="1" applyFont="1" applyFill="1" applyBorder="1" applyAlignment="1">
      <alignment horizontal="right"/>
    </xf>
    <xf numFmtId="180" fontId="1" fillId="0" borderId="18" xfId="15" applyNumberFormat="1" applyFont="1" applyFill="1" applyBorder="1" applyAlignment="1">
      <alignment horizontal="right"/>
    </xf>
    <xf numFmtId="180" fontId="1" fillId="0" borderId="6" xfId="15" applyNumberFormat="1" applyFont="1" applyFill="1" applyBorder="1" applyAlignment="1">
      <alignment horizontal="right"/>
    </xf>
    <xf numFmtId="180" fontId="1" fillId="0" borderId="1" xfId="15" applyNumberFormat="1" applyFont="1" applyFill="1" applyBorder="1" applyAlignment="1">
      <alignment horizontal="right"/>
    </xf>
    <xf numFmtId="0" fontId="2" fillId="0" borderId="0" xfId="22" applyFont="1" applyFill="1" applyBorder="1" applyAlignment="1">
      <alignment horizontal="right"/>
      <protection/>
    </xf>
    <xf numFmtId="43" fontId="2" fillId="0" borderId="0" xfId="22" applyNumberFormat="1" applyFont="1" applyFill="1">
      <alignment/>
      <protection/>
    </xf>
    <xf numFmtId="0" fontId="1" fillId="0" borderId="0" xfId="22" applyFont="1" applyFill="1" applyBorder="1">
      <alignment/>
      <protection/>
    </xf>
    <xf numFmtId="0" fontId="2" fillId="0" borderId="0" xfId="22" applyFont="1" applyFill="1" applyBorder="1">
      <alignment/>
      <protection/>
    </xf>
    <xf numFmtId="180" fontId="2" fillId="0" borderId="0" xfId="22" applyNumberFormat="1" applyFont="1" applyFill="1" applyBorder="1">
      <alignment/>
      <protection/>
    </xf>
    <xf numFmtId="180" fontId="2" fillId="0" borderId="7" xfId="22" applyNumberFormat="1" applyFont="1" applyFill="1" applyBorder="1">
      <alignment/>
      <protection/>
    </xf>
    <xf numFmtId="180" fontId="4" fillId="0" borderId="0" xfId="15" applyNumberFormat="1" applyFont="1" applyFill="1" applyBorder="1" applyAlignment="1">
      <alignment/>
    </xf>
    <xf numFmtId="37" fontId="2" fillId="0" borderId="8" xfId="19" applyNumberFormat="1" applyFont="1" applyFill="1" applyBorder="1">
      <alignment/>
      <protection/>
    </xf>
    <xf numFmtId="37" fontId="2" fillId="0" borderId="0" xfId="19" applyNumberFormat="1" applyFont="1" applyFill="1">
      <alignment/>
      <protection/>
    </xf>
    <xf numFmtId="180" fontId="12" fillId="0" borderId="0" xfId="0" applyNumberFormat="1" applyFont="1" applyBorder="1" applyAlignment="1">
      <alignment/>
    </xf>
    <xf numFmtId="38" fontId="2" fillId="0" borderId="0" xfId="19" applyNumberFormat="1" applyFont="1" applyFill="1" applyAlignment="1" quotePrefix="1">
      <alignment/>
      <protection/>
    </xf>
    <xf numFmtId="38" fontId="2" fillId="0" borderId="0" xfId="19" applyNumberFormat="1" applyFont="1" applyFill="1" applyAlignment="1">
      <alignment horizontal="center" vertical="top"/>
      <protection/>
    </xf>
    <xf numFmtId="38" fontId="2" fillId="0" borderId="0" xfId="19" applyNumberFormat="1" applyFont="1" applyFill="1" applyBorder="1" applyAlignment="1">
      <alignment horizontal="center"/>
      <protection/>
    </xf>
    <xf numFmtId="38" fontId="2" fillId="0" borderId="0" xfId="19" applyNumberFormat="1" applyFont="1" applyFill="1" applyAlignment="1">
      <alignment horizontal="center"/>
      <protection/>
    </xf>
    <xf numFmtId="38" fontId="9" fillId="0" borderId="0" xfId="19" applyNumberFormat="1" applyFont="1" applyFill="1">
      <alignment/>
      <protection/>
    </xf>
    <xf numFmtId="38" fontId="2" fillId="0" borderId="0" xfId="15" applyNumberFormat="1" applyFont="1" applyFill="1" applyAlignment="1">
      <alignment/>
    </xf>
    <xf numFmtId="38" fontId="2" fillId="0" borderId="0" xfId="19" applyNumberFormat="1" applyFont="1" applyFill="1" applyAlignment="1">
      <alignment horizontal="left" vertical="justify"/>
      <protection/>
    </xf>
    <xf numFmtId="38" fontId="2" fillId="0" borderId="0" xfId="0" applyNumberFormat="1" applyFont="1" applyFill="1" applyAlignment="1">
      <alignment/>
    </xf>
    <xf numFmtId="180" fontId="2" fillId="0" borderId="7" xfId="19" applyNumberFormat="1" applyFont="1" applyFill="1" applyBorder="1" applyAlignment="1">
      <alignment horizontal="center" vertical="top"/>
      <protection/>
    </xf>
    <xf numFmtId="38" fontId="2" fillId="0" borderId="0" xfId="19" applyNumberFormat="1" applyFont="1" applyFill="1" applyAlignment="1">
      <alignment horizontal="justify" vertical="justify"/>
      <protection/>
    </xf>
    <xf numFmtId="38" fontId="2" fillId="0" borderId="0" xfId="0" applyNumberFormat="1" applyFont="1" applyFill="1" applyAlignment="1">
      <alignment horizontal="justify" vertical="justify"/>
    </xf>
    <xf numFmtId="9" fontId="2" fillId="0" borderId="0" xfId="23" applyFont="1" applyFill="1" applyAlignment="1">
      <alignment/>
    </xf>
    <xf numFmtId="38" fontId="2" fillId="0" borderId="7" xfId="19" applyNumberFormat="1" applyFont="1" applyFill="1" applyBorder="1">
      <alignment/>
      <protection/>
    </xf>
    <xf numFmtId="37" fontId="1" fillId="0" borderId="0" xfId="19" applyNumberFormat="1" applyFont="1" applyFill="1" applyBorder="1" applyAlignment="1">
      <alignment/>
      <protection/>
    </xf>
    <xf numFmtId="9" fontId="2" fillId="0" borderId="0" xfId="15" applyNumberFormat="1" applyFont="1" applyFill="1" applyAlignment="1">
      <alignment/>
    </xf>
    <xf numFmtId="37" fontId="1" fillId="0" borderId="0" xfId="19" applyNumberFormat="1" applyFont="1" applyFill="1">
      <alignment/>
      <protection/>
    </xf>
    <xf numFmtId="180" fontId="2" fillId="0" borderId="9" xfId="15" applyNumberFormat="1" applyFont="1" applyFill="1" applyBorder="1" applyAlignment="1">
      <alignment/>
    </xf>
    <xf numFmtId="0" fontId="2" fillId="0" borderId="0" xfId="19" applyNumberFormat="1" applyFont="1" applyFill="1" applyAlignment="1" quotePrefix="1">
      <alignment horizontal="right"/>
      <protection/>
    </xf>
    <xf numFmtId="0" fontId="2" fillId="0" borderId="0" xfId="19" applyNumberFormat="1" applyFont="1" applyFill="1" quotePrefix="1">
      <alignment/>
      <protection/>
    </xf>
    <xf numFmtId="0" fontId="2" fillId="0" borderId="0" xfId="22" applyFont="1" applyFill="1" applyAlignment="1">
      <alignment horizontal="right"/>
      <protection/>
    </xf>
    <xf numFmtId="0" fontId="2" fillId="0" borderId="0" xfId="22" applyFont="1" applyFill="1" applyAlignment="1">
      <alignment horizontal="left"/>
      <protection/>
    </xf>
    <xf numFmtId="184" fontId="2" fillId="0" borderId="0" xfId="15" applyNumberFormat="1" applyFont="1" applyFill="1" applyAlignment="1">
      <alignment/>
    </xf>
    <xf numFmtId="0" fontId="2" fillId="0" borderId="3" xfId="22" applyFont="1" applyFill="1" applyBorder="1" applyAlignment="1">
      <alignment horizontal="center"/>
      <protection/>
    </xf>
    <xf numFmtId="180" fontId="2" fillId="0" borderId="1" xfId="22" applyNumberFormat="1" applyFont="1" applyFill="1" applyBorder="1">
      <alignment/>
      <protection/>
    </xf>
    <xf numFmtId="38" fontId="5" fillId="0" borderId="0" xfId="19" applyFont="1" applyFill="1" applyAlignment="1">
      <alignment horizontal="left"/>
      <protection/>
    </xf>
    <xf numFmtId="0" fontId="3" fillId="0" borderId="0" xfId="22" applyFont="1" applyFill="1" applyAlignment="1">
      <alignment horizontal="left"/>
      <protection/>
    </xf>
    <xf numFmtId="0" fontId="5" fillId="0" borderId="0" xfId="22" applyFont="1" applyFill="1" applyAlignment="1">
      <alignment horizontal="left"/>
      <protection/>
    </xf>
    <xf numFmtId="0" fontId="1" fillId="0" borderId="0" xfId="22" applyFont="1" applyFill="1" applyAlignment="1">
      <alignment horizontal="left"/>
      <protection/>
    </xf>
    <xf numFmtId="0" fontId="2" fillId="0" borderId="0" xfId="19" applyNumberFormat="1" applyFont="1" applyFill="1">
      <alignment/>
      <protection/>
    </xf>
    <xf numFmtId="180" fontId="2" fillId="0" borderId="0" xfId="19" applyNumberFormat="1" applyFont="1" applyFill="1" applyAlignment="1">
      <alignment/>
      <protection/>
    </xf>
    <xf numFmtId="180" fontId="2" fillId="0" borderId="1" xfId="19" applyNumberFormat="1" applyFont="1" applyFill="1" applyBorder="1" applyAlignment="1">
      <alignment/>
      <protection/>
    </xf>
    <xf numFmtId="180" fontId="2" fillId="0" borderId="3" xfId="19" applyNumberFormat="1" applyFont="1" applyFill="1" applyBorder="1" applyAlignment="1">
      <alignment/>
      <protection/>
    </xf>
    <xf numFmtId="37" fontId="2" fillId="0" borderId="0" xfId="19" applyNumberFormat="1" applyFont="1" applyFill="1" applyBorder="1">
      <alignment/>
      <protection/>
    </xf>
    <xf numFmtId="38" fontId="2" fillId="0" borderId="0" xfId="19" applyNumberFormat="1" applyFont="1" applyFill="1" applyBorder="1">
      <alignment/>
      <protection/>
    </xf>
    <xf numFmtId="180" fontId="1" fillId="0" borderId="0" xfId="15" applyNumberFormat="1" applyFont="1" applyFill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Custom - Style8" xfId="19"/>
    <cellStyle name="Followed Hyperlink" xfId="20"/>
    <cellStyle name="Hyperlink" xfId="21"/>
    <cellStyle name="Normal_OIB31Mar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HIRLE~1\LOCALS~1\Temp\OIB%20Consol%20-%20Jun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HIRLE~1\LOCALS~1\Temp\OIB%20Consol%20-%20Jun%20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HIRLE~1\LOCALS~1\Temp\Audt%202009\Consol%20OIB%202009%20Jun\First%20Quarter%20Reports%2030.9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stomise"/>
      <sheetName val="Index "/>
      <sheetName val="Highlight (R)"/>
      <sheetName val="pl"/>
      <sheetName val="bs"/>
      <sheetName val="Equity"/>
      <sheetName val="Cashflow"/>
      <sheetName val="notes"/>
      <sheetName val="GroupCF working"/>
      <sheetName val="Disposal BS"/>
      <sheetName val="turnover"/>
      <sheetName val="EBITDA"/>
      <sheetName val="pbt"/>
      <sheetName val="bank"/>
      <sheetName val="Segment"/>
      <sheetName val="Journals"/>
      <sheetName val="Journals2"/>
      <sheetName val="Consol P&amp;L"/>
      <sheetName val="Consol BS"/>
      <sheetName val="Property P&amp;L"/>
      <sheetName val="Property BS"/>
      <sheetName val="Securities P&amp;L"/>
      <sheetName val="Securities BS"/>
      <sheetName val="Gaming P&amp;L"/>
      <sheetName val="Gaming BS"/>
      <sheetName val="Trading PL"/>
      <sheetName val="Trading BS"/>
      <sheetName val="Inco"/>
      <sheetName val="Inco(reconcile)"/>
      <sheetName val="RPT"/>
      <sheetName val="CF-AR"/>
      <sheetName val="XXAddn Info"/>
      <sheetName val="Other disposals07"/>
      <sheetName val="Sheet1"/>
      <sheetName val="Acq07"/>
      <sheetName val="xxproof"/>
      <sheetName val="xxx"/>
      <sheetName val="xxxx"/>
      <sheetName val="Sheet2"/>
      <sheetName val="xx"/>
      <sheetName val="Affiliates"/>
      <sheetName val="CF-co level"/>
      <sheetName val="xxisposal co-BS"/>
      <sheetName val="xxDisposal Co-PL"/>
      <sheetName val="XXHighlight"/>
      <sheetName val="xxDisposal Elimination"/>
      <sheetName val="Disposal08"/>
      <sheetName val="xxChanges"/>
    </sheetNames>
    <sheetDataSet>
      <sheetData sheetId="4">
        <row r="1">
          <cell r="A1" t="str">
            <v>OLYMPIA INDUSTRIES BERHAD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stomise"/>
      <sheetName val="Index "/>
      <sheetName val="Highlight (R)"/>
      <sheetName val="pl"/>
      <sheetName val="bs"/>
      <sheetName val="Equity"/>
      <sheetName val="Cashflow"/>
      <sheetName val="notes"/>
      <sheetName val="turnover"/>
      <sheetName val="EBITDA"/>
      <sheetName val="pbt"/>
      <sheetName val="bank"/>
      <sheetName val="GroupCF working"/>
      <sheetName val="Segment"/>
      <sheetName val="Journals"/>
      <sheetName val="Journals2"/>
      <sheetName val="RPT"/>
      <sheetName val="Consol P&amp;L"/>
      <sheetName val="Consol BS"/>
      <sheetName val="Property BS"/>
      <sheetName val="Property P&amp;L"/>
      <sheetName val="Securities P&amp;L"/>
      <sheetName val="Securities BS"/>
      <sheetName val="Gaming BS"/>
      <sheetName val="Gaming P&amp;L"/>
      <sheetName val="Trading PL"/>
      <sheetName val="Trading BS"/>
      <sheetName val="Inco"/>
      <sheetName val="Inco(reconcile)"/>
      <sheetName val="CF-AR"/>
      <sheetName val="XXAddn Info"/>
      <sheetName val="Disposal BS2008"/>
      <sheetName val="Other disposals07"/>
      <sheetName val="Sheet1"/>
      <sheetName val="Acq07"/>
      <sheetName val="Co CF working"/>
      <sheetName val="xxproof"/>
      <sheetName val="xxx"/>
      <sheetName val="xxxx"/>
      <sheetName val="Sheet2"/>
      <sheetName val="xx"/>
      <sheetName val="Affiliates"/>
      <sheetName val="CF-co level"/>
      <sheetName val="xxisposal co-BS"/>
      <sheetName val="xxDisposal Co-PL"/>
      <sheetName val="XXHighlight"/>
      <sheetName val="xxDisposal Elimination"/>
      <sheetName val="Disposal08"/>
      <sheetName val="xxChanges"/>
    </sheetNames>
    <sheetDataSet>
      <sheetData sheetId="3">
        <row r="27">
          <cell r="L27">
            <v>-21816</v>
          </cell>
        </row>
        <row r="48">
          <cell r="L48">
            <v>61527</v>
          </cell>
        </row>
        <row r="50">
          <cell r="L50">
            <v>8013</v>
          </cell>
        </row>
      </sheetData>
      <sheetData sheetId="4">
        <row r="41">
          <cell r="J41">
            <v>33278</v>
          </cell>
        </row>
        <row r="45">
          <cell r="J45">
            <v>3221</v>
          </cell>
        </row>
      </sheetData>
      <sheetData sheetId="5">
        <row r="14">
          <cell r="I14">
            <v>-246578</v>
          </cell>
        </row>
      </sheetData>
      <sheetData sheetId="18">
        <row r="100">
          <cell r="Q100">
            <v>11362796</v>
          </cell>
        </row>
        <row r="142">
          <cell r="R142">
            <v>-2063.209</v>
          </cell>
        </row>
        <row r="143">
          <cell r="R143">
            <v>258.909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BS"/>
      <sheetName val="Equity"/>
      <sheetName val="CF"/>
      <sheetName val="Notes"/>
    </sheetNames>
    <sheetDataSet>
      <sheetData sheetId="0">
        <row r="1">
          <cell r="A1" t="str">
            <v>OLYMPIA INDUSTRIES BERHAD</v>
          </cell>
        </row>
        <row r="2">
          <cell r="A2" t="str">
            <v>(Company no. 63026-U)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workbookViewId="0" topLeftCell="A52">
      <selection activeCell="B64" sqref="B64"/>
    </sheetView>
  </sheetViews>
  <sheetFormatPr defaultColWidth="8.7109375" defaultRowHeight="12.75"/>
  <cols>
    <col min="1" max="1" width="4.140625" style="5" customWidth="1"/>
    <col min="2" max="2" width="5.7109375" style="5" customWidth="1"/>
    <col min="3" max="3" width="3.8515625" style="5" customWidth="1"/>
    <col min="4" max="4" width="8.7109375" style="5" customWidth="1"/>
    <col min="5" max="5" width="13.28125" style="5" customWidth="1"/>
    <col min="6" max="6" width="13.57421875" style="2" customWidth="1"/>
    <col min="7" max="7" width="1.8515625" style="2" customWidth="1"/>
    <col min="8" max="8" width="13.57421875" style="2" customWidth="1"/>
    <col min="9" max="9" width="3.00390625" style="2" customWidth="1"/>
    <col min="10" max="10" width="13.57421875" style="2" customWidth="1"/>
    <col min="11" max="11" width="1.7109375" style="2" customWidth="1"/>
    <col min="12" max="12" width="13.57421875" style="2" customWidth="1"/>
    <col min="13" max="16384" width="8.7109375" style="5" customWidth="1"/>
  </cols>
  <sheetData>
    <row r="1" ht="15.75">
      <c r="A1" s="119" t="s">
        <v>64</v>
      </c>
    </row>
    <row r="2" ht="12.75">
      <c r="A2" s="3" t="s">
        <v>0</v>
      </c>
    </row>
    <row r="3" ht="12.75">
      <c r="A3" s="4"/>
    </row>
    <row r="4" ht="14.25">
      <c r="A4" s="120" t="s">
        <v>1</v>
      </c>
    </row>
    <row r="5" ht="13.5" customHeight="1">
      <c r="A5" s="121" t="s">
        <v>435</v>
      </c>
    </row>
    <row r="6" spans="1:12" ht="12.75">
      <c r="A6" s="5" t="s">
        <v>2</v>
      </c>
      <c r="H6" s="6"/>
      <c r="L6" s="6"/>
    </row>
    <row r="7" spans="8:12" ht="12.75">
      <c r="H7" s="6"/>
      <c r="L7" s="6"/>
    </row>
    <row r="8" spans="6:12" ht="12.75">
      <c r="F8" s="35" t="s">
        <v>3</v>
      </c>
      <c r="G8" s="35"/>
      <c r="H8" s="35"/>
      <c r="J8" s="202" t="s">
        <v>4</v>
      </c>
      <c r="K8" s="202"/>
      <c r="L8" s="202"/>
    </row>
    <row r="9" spans="6:12" ht="12.75">
      <c r="F9" s="8" t="s">
        <v>5</v>
      </c>
      <c r="G9" s="8"/>
      <c r="H9" s="37" t="s">
        <v>6</v>
      </c>
      <c r="I9" s="111"/>
      <c r="J9" s="8" t="s">
        <v>5</v>
      </c>
      <c r="K9" s="8"/>
      <c r="L9" s="8" t="s">
        <v>6</v>
      </c>
    </row>
    <row r="10" spans="6:12" ht="12.75">
      <c r="F10" s="7" t="s">
        <v>7</v>
      </c>
      <c r="G10" s="7"/>
      <c r="H10" s="38" t="s">
        <v>7</v>
      </c>
      <c r="I10" s="111"/>
      <c r="J10" s="8" t="s">
        <v>312</v>
      </c>
      <c r="K10" s="7"/>
      <c r="L10" s="8" t="s">
        <v>312</v>
      </c>
    </row>
    <row r="11" spans="6:12" ht="12.75">
      <c r="F11" s="7" t="s">
        <v>326</v>
      </c>
      <c r="G11" s="7"/>
      <c r="H11" s="38" t="s">
        <v>327</v>
      </c>
      <c r="I11" s="111"/>
      <c r="J11" s="7" t="str">
        <f>+F11</f>
        <v>30 June 2009</v>
      </c>
      <c r="K11" s="7"/>
      <c r="L11" s="7" t="str">
        <f>+H11</f>
        <v>30 June 2008</v>
      </c>
    </row>
    <row r="12" spans="6:12" ht="12.75">
      <c r="F12" s="8" t="s">
        <v>8</v>
      </c>
      <c r="G12" s="8"/>
      <c r="H12" s="38" t="s">
        <v>8</v>
      </c>
      <c r="I12" s="8"/>
      <c r="J12" s="8" t="s">
        <v>8</v>
      </c>
      <c r="K12" s="8"/>
      <c r="L12" s="7" t="s">
        <v>8</v>
      </c>
    </row>
    <row r="13" spans="8:12" ht="12.75">
      <c r="H13" s="57" t="s">
        <v>313</v>
      </c>
      <c r="L13" s="57" t="s">
        <v>313</v>
      </c>
    </row>
    <row r="14" spans="1:2" ht="12.75">
      <c r="A14" s="14" t="s">
        <v>9</v>
      </c>
      <c r="B14" s="181" t="s">
        <v>314</v>
      </c>
    </row>
    <row r="16" spans="2:12" ht="12.75">
      <c r="B16" s="5" t="s">
        <v>10</v>
      </c>
      <c r="E16" s="13"/>
      <c r="F16" s="10">
        <v>83137</v>
      </c>
      <c r="G16" s="10"/>
      <c r="H16" s="2">
        <v>88205</v>
      </c>
      <c r="J16" s="112">
        <v>327874</v>
      </c>
      <c r="K16" s="112"/>
      <c r="L16" s="2">
        <v>397913</v>
      </c>
    </row>
    <row r="17" spans="5:6" ht="12.75">
      <c r="E17" s="13"/>
      <c r="F17" s="10"/>
    </row>
    <row r="18" spans="2:12" ht="12.75">
      <c r="B18" s="5" t="s">
        <v>11</v>
      </c>
      <c r="E18" s="13"/>
      <c r="F18" s="10">
        <v>-84554</v>
      </c>
      <c r="G18" s="113"/>
      <c r="H18" s="2">
        <v>-79995</v>
      </c>
      <c r="J18" s="113">
        <v>-325203</v>
      </c>
      <c r="K18" s="113"/>
      <c r="L18" s="2">
        <v>-367432</v>
      </c>
    </row>
    <row r="19" spans="5:12" ht="12.75">
      <c r="E19" s="13"/>
      <c r="F19" s="10"/>
      <c r="J19" s="182"/>
      <c r="L19" s="182"/>
    </row>
    <row r="20" spans="2:12" ht="12.75">
      <c r="B20" s="5" t="s">
        <v>12</v>
      </c>
      <c r="E20" s="13"/>
      <c r="F20" s="10">
        <v>40251</v>
      </c>
      <c r="G20" s="113"/>
      <c r="H20" s="2">
        <v>13066</v>
      </c>
      <c r="J20" s="113">
        <v>12544</v>
      </c>
      <c r="K20" s="113"/>
      <c r="L20" s="2">
        <v>79602</v>
      </c>
    </row>
    <row r="21" spans="5:11" ht="12.75">
      <c r="E21" s="13"/>
      <c r="F21" s="10"/>
      <c r="G21" s="113"/>
      <c r="J21" s="113"/>
      <c r="K21" s="113"/>
    </row>
    <row r="22" spans="2:12" ht="12.75">
      <c r="B22" s="5" t="s">
        <v>248</v>
      </c>
      <c r="E22" s="13"/>
      <c r="F22" s="10">
        <v>-15</v>
      </c>
      <c r="G22" s="113"/>
      <c r="H22" s="2">
        <v>-6647</v>
      </c>
      <c r="J22" s="113">
        <v>-504</v>
      </c>
      <c r="K22" s="113"/>
      <c r="L22" s="2">
        <v>-7789</v>
      </c>
    </row>
    <row r="23" spans="5:12" ht="12.75">
      <c r="E23" s="13"/>
      <c r="F23" s="9"/>
      <c r="G23" s="113"/>
      <c r="H23" s="9"/>
      <c r="J23" s="114"/>
      <c r="K23" s="113"/>
      <c r="L23" s="9"/>
    </row>
    <row r="24" spans="5:12" ht="12.75">
      <c r="E24" s="13"/>
      <c r="F24" s="10"/>
      <c r="G24" s="10"/>
      <c r="H24" s="10"/>
      <c r="I24" s="10"/>
      <c r="J24" s="10"/>
      <c r="K24" s="10"/>
      <c r="L24" s="10"/>
    </row>
    <row r="25" spans="2:12" ht="12.75">
      <c r="B25" s="4" t="s">
        <v>315</v>
      </c>
      <c r="E25" s="13"/>
      <c r="F25" s="10">
        <f>SUM(F16:F22)</f>
        <v>38819</v>
      </c>
      <c r="G25" s="10"/>
      <c r="H25" s="10">
        <f>SUM(H16:H22)</f>
        <v>14629</v>
      </c>
      <c r="I25" s="10"/>
      <c r="J25" s="10">
        <f>SUM(J16:J22)</f>
        <v>14711</v>
      </c>
      <c r="K25" s="10"/>
      <c r="L25" s="10">
        <f>SUM(L16:L22)</f>
        <v>102294</v>
      </c>
    </row>
    <row r="26" spans="5:11" ht="12.75">
      <c r="E26" s="13"/>
      <c r="F26" s="10"/>
      <c r="G26" s="113"/>
      <c r="J26" s="113"/>
      <c r="K26" s="113"/>
    </row>
    <row r="27" spans="2:12" ht="12.75">
      <c r="B27" s="5" t="s">
        <v>13</v>
      </c>
      <c r="E27" s="13"/>
      <c r="F27" s="10">
        <v>-4813</v>
      </c>
      <c r="G27" s="39"/>
      <c r="H27" s="2">
        <v>-2310</v>
      </c>
      <c r="I27" s="10"/>
      <c r="J27" s="113">
        <v>-22316</v>
      </c>
      <c r="K27" s="39"/>
      <c r="L27" s="10">
        <v>-21816</v>
      </c>
    </row>
    <row r="28" spans="5:12" ht="12.75">
      <c r="E28" s="13"/>
      <c r="F28" s="9"/>
      <c r="G28" s="39"/>
      <c r="H28" s="9"/>
      <c r="I28" s="10"/>
      <c r="J28" s="9"/>
      <c r="K28" s="39"/>
      <c r="L28" s="9"/>
    </row>
    <row r="29" spans="5:12" ht="14.25" customHeight="1">
      <c r="E29" s="13"/>
      <c r="F29" s="10"/>
      <c r="G29" s="10"/>
      <c r="H29" s="10"/>
      <c r="I29" s="10"/>
      <c r="J29" s="10"/>
      <c r="K29" s="10"/>
      <c r="L29" s="10"/>
    </row>
    <row r="30" spans="1:12" ht="12.75">
      <c r="A30" s="14"/>
      <c r="B30" s="46" t="s">
        <v>316</v>
      </c>
      <c r="E30" s="13"/>
      <c r="F30" s="112">
        <f>SUM(F25:F27)</f>
        <v>34006</v>
      </c>
      <c r="G30" s="112"/>
      <c r="H30" s="112">
        <f>SUM(H25:H27)</f>
        <v>12319</v>
      </c>
      <c r="I30" s="112"/>
      <c r="J30" s="112">
        <f>SUM(J25:J27)</f>
        <v>-7605</v>
      </c>
      <c r="K30" s="112"/>
      <c r="L30" s="112">
        <f>SUM(L25:L27)</f>
        <v>80478</v>
      </c>
    </row>
    <row r="31" spans="5:12" ht="12.75">
      <c r="E31" s="13"/>
      <c r="F31" s="10"/>
      <c r="G31" s="39"/>
      <c r="H31" s="10"/>
      <c r="I31" s="10"/>
      <c r="J31" s="112"/>
      <c r="K31" s="39"/>
      <c r="L31" s="10"/>
    </row>
    <row r="32" spans="2:12" ht="12.75">
      <c r="B32" s="5" t="s">
        <v>14</v>
      </c>
      <c r="E32" s="13"/>
      <c r="F32" s="10">
        <v>-1164</v>
      </c>
      <c r="G32" s="5"/>
      <c r="H32" s="2">
        <v>-2111</v>
      </c>
      <c r="J32" s="115">
        <v>-2787</v>
      </c>
      <c r="K32" s="5"/>
      <c r="L32" s="2">
        <v>-10560</v>
      </c>
    </row>
    <row r="33" spans="5:12" ht="12.75">
      <c r="E33" s="13"/>
      <c r="G33" s="5"/>
      <c r="H33" s="9"/>
      <c r="K33" s="5"/>
      <c r="L33" s="9"/>
    </row>
    <row r="34" spans="5:11" ht="12.75">
      <c r="E34" s="13"/>
      <c r="F34" s="116"/>
      <c r="G34" s="5"/>
      <c r="J34" s="116"/>
      <c r="K34" s="5"/>
    </row>
    <row r="35" spans="2:12" ht="12.75">
      <c r="B35" s="108" t="s">
        <v>317</v>
      </c>
      <c r="C35" s="183"/>
      <c r="E35" s="13"/>
      <c r="F35" s="2">
        <f>SUM(F30:F32)</f>
        <v>32842</v>
      </c>
      <c r="H35" s="2">
        <f>SUM(H30:H32)</f>
        <v>10208</v>
      </c>
      <c r="J35" s="2">
        <f>SUM(J30:J32)</f>
        <v>-10392</v>
      </c>
      <c r="L35" s="2">
        <f>SUM(L30:L32)</f>
        <v>69918</v>
      </c>
    </row>
    <row r="36" spans="2:12" ht="12.75">
      <c r="B36" s="183"/>
      <c r="C36" s="183" t="s">
        <v>318</v>
      </c>
      <c r="E36" s="13"/>
      <c r="F36" s="10"/>
      <c r="G36" s="5"/>
      <c r="H36" s="10"/>
      <c r="J36" s="10"/>
      <c r="K36" s="5"/>
      <c r="L36" s="10"/>
    </row>
    <row r="37" spans="2:12" ht="12.75">
      <c r="B37" s="183"/>
      <c r="C37" s="183"/>
      <c r="E37" s="13"/>
      <c r="F37" s="10"/>
      <c r="G37" s="39"/>
      <c r="H37" s="10"/>
      <c r="I37" s="10"/>
      <c r="J37" s="10"/>
      <c r="K37" s="39"/>
      <c r="L37" s="10"/>
    </row>
    <row r="38" spans="2:12" ht="14.25" customHeight="1">
      <c r="B38" s="183" t="s">
        <v>319</v>
      </c>
      <c r="C38" s="183"/>
      <c r="E38" s="13"/>
      <c r="F38" s="10"/>
      <c r="G38" s="39"/>
      <c r="H38" s="10"/>
      <c r="I38" s="10"/>
      <c r="J38" s="5"/>
      <c r="K38" s="39"/>
      <c r="L38" s="10"/>
    </row>
    <row r="39" spans="2:12" ht="14.25" customHeight="1">
      <c r="B39" s="166" t="s">
        <v>320</v>
      </c>
      <c r="C39" s="183"/>
      <c r="E39" s="13"/>
      <c r="F39" s="10">
        <v>-563</v>
      </c>
      <c r="G39" s="39"/>
      <c r="H39" s="10">
        <v>-80</v>
      </c>
      <c r="I39" s="10"/>
      <c r="J39" s="10">
        <v>-2756</v>
      </c>
      <c r="K39" s="39"/>
      <c r="L39" s="10">
        <v>-378</v>
      </c>
    </row>
    <row r="40" spans="2:12" ht="12.75">
      <c r="B40" s="183"/>
      <c r="C40" s="166" t="s">
        <v>321</v>
      </c>
      <c r="E40" s="13"/>
      <c r="F40" s="9"/>
      <c r="G40" s="39"/>
      <c r="H40" s="9"/>
      <c r="I40" s="10"/>
      <c r="J40" s="9"/>
      <c r="K40" s="39"/>
      <c r="L40" s="9"/>
    </row>
    <row r="41" spans="2:12" ht="12.75">
      <c r="B41" s="183"/>
      <c r="C41" s="183"/>
      <c r="E41" s="13"/>
      <c r="F41" s="10"/>
      <c r="G41" s="5"/>
      <c r="H41" s="10"/>
      <c r="J41" s="10"/>
      <c r="K41" s="5"/>
      <c r="L41" s="10"/>
    </row>
    <row r="42" spans="2:12" ht="12.75">
      <c r="B42" s="183" t="s">
        <v>322</v>
      </c>
      <c r="C42" s="183"/>
      <c r="E42" s="13"/>
      <c r="F42" s="10">
        <f>+F35+F39</f>
        <v>32279</v>
      </c>
      <c r="G42" s="10"/>
      <c r="H42" s="10">
        <f>+H35+H39</f>
        <v>10128</v>
      </c>
      <c r="I42" s="10"/>
      <c r="J42" s="10">
        <f>+J35+J39</f>
        <v>-13148</v>
      </c>
      <c r="K42" s="10"/>
      <c r="L42" s="10">
        <f>+L35+L39</f>
        <v>69540</v>
      </c>
    </row>
    <row r="43" spans="2:12" ht="13.5" thickBot="1">
      <c r="B43" s="183"/>
      <c r="C43" s="183"/>
      <c r="E43" s="13"/>
      <c r="F43" s="184"/>
      <c r="G43" s="5"/>
      <c r="H43" s="184"/>
      <c r="J43" s="184"/>
      <c r="K43" s="5"/>
      <c r="L43" s="184"/>
    </row>
    <row r="44" spans="5:12" ht="12.75">
      <c r="E44" s="13"/>
      <c r="F44" s="10"/>
      <c r="G44" s="10"/>
      <c r="H44" s="10"/>
      <c r="I44" s="10"/>
      <c r="J44" s="10"/>
      <c r="K44" s="10"/>
      <c r="L44" s="10"/>
    </row>
    <row r="45" spans="5:12" ht="12.75">
      <c r="E45" s="13"/>
      <c r="F45" s="10"/>
      <c r="G45" s="10"/>
      <c r="H45" s="10"/>
      <c r="I45" s="10"/>
      <c r="J45" s="10"/>
      <c r="K45" s="10"/>
      <c r="L45" s="10"/>
    </row>
    <row r="46" spans="2:11" ht="12.75">
      <c r="B46" s="5" t="s">
        <v>15</v>
      </c>
      <c r="E46" s="13"/>
      <c r="F46" s="10"/>
      <c r="G46" s="5"/>
      <c r="J46" s="10"/>
      <c r="K46" s="5"/>
    </row>
    <row r="47" spans="5:11" ht="12.75">
      <c r="E47" s="13"/>
      <c r="F47" s="10"/>
      <c r="G47" s="5"/>
      <c r="J47" s="10"/>
      <c r="K47" s="5"/>
    </row>
    <row r="48" spans="2:12" ht="12.75">
      <c r="B48" s="11" t="s">
        <v>300</v>
      </c>
      <c r="E48" s="13"/>
      <c r="F48" s="10">
        <v>29170</v>
      </c>
      <c r="G48" s="5"/>
      <c r="H48" s="13">
        <v>10606</v>
      </c>
      <c r="I48" s="5"/>
      <c r="J48" s="13">
        <v>-13234</v>
      </c>
      <c r="K48" s="5"/>
      <c r="L48" s="13">
        <v>61527</v>
      </c>
    </row>
    <row r="49" spans="2:12" ht="12.75">
      <c r="B49" s="11"/>
      <c r="E49" s="13"/>
      <c r="F49" s="10"/>
      <c r="G49" s="5"/>
      <c r="H49" s="13"/>
      <c r="I49" s="5"/>
      <c r="J49" s="13"/>
      <c r="K49" s="5"/>
      <c r="L49" s="13"/>
    </row>
    <row r="50" spans="2:12" ht="12.75">
      <c r="B50" s="11" t="s">
        <v>301</v>
      </c>
      <c r="E50" s="13"/>
      <c r="F50" s="10">
        <v>3109</v>
      </c>
      <c r="G50" s="5"/>
      <c r="H50" s="13">
        <v>-478</v>
      </c>
      <c r="J50" s="115">
        <v>86</v>
      </c>
      <c r="K50" s="5"/>
      <c r="L50" s="2">
        <v>8013</v>
      </c>
    </row>
    <row r="51" spans="5:12" ht="12.75">
      <c r="E51" s="13"/>
      <c r="G51" s="5"/>
      <c r="H51" s="9"/>
      <c r="K51" s="5"/>
      <c r="L51" s="9"/>
    </row>
    <row r="52" spans="5:11" ht="12.75">
      <c r="E52" s="13"/>
      <c r="F52" s="116"/>
      <c r="G52" s="5"/>
      <c r="J52" s="116"/>
      <c r="K52" s="5"/>
    </row>
    <row r="53" spans="5:12" ht="12.75">
      <c r="E53" s="13"/>
      <c r="F53" s="2">
        <f>SUM(F48:F50)</f>
        <v>32279</v>
      </c>
      <c r="H53" s="2">
        <f>SUM(H48:H50)</f>
        <v>10128</v>
      </c>
      <c r="J53" s="2">
        <f>SUM(J48:J50)</f>
        <v>-13148</v>
      </c>
      <c r="L53" s="2">
        <f>SUM(L48:L50)</f>
        <v>69540</v>
      </c>
    </row>
    <row r="54" spans="6:12" ht="13.5" thickBot="1">
      <c r="F54" s="12"/>
      <c r="G54" s="5"/>
      <c r="H54" s="12"/>
      <c r="J54" s="12"/>
      <c r="K54" s="5"/>
      <c r="L54" s="12"/>
    </row>
    <row r="55" ht="13.5" thickTop="1"/>
    <row r="56" ht="12.75" hidden="1"/>
    <row r="57" spans="1:12" ht="12.75">
      <c r="A57" s="14">
        <v>2</v>
      </c>
      <c r="B57" s="14" t="s">
        <v>17</v>
      </c>
      <c r="G57" s="5"/>
      <c r="H57" s="15"/>
      <c r="L57" s="15"/>
    </row>
    <row r="58" ht="12.75">
      <c r="B58" s="5" t="s">
        <v>323</v>
      </c>
    </row>
    <row r="59" spans="6:12" ht="12.75">
      <c r="F59" s="15"/>
      <c r="G59" s="15"/>
      <c r="H59" s="15"/>
      <c r="I59" s="15"/>
      <c r="J59" s="15"/>
      <c r="K59" s="15"/>
      <c r="L59" s="15"/>
    </row>
    <row r="60" spans="2:12" ht="12.75">
      <c r="B60" s="185" t="s">
        <v>18</v>
      </c>
      <c r="C60" s="14" t="s">
        <v>19</v>
      </c>
      <c r="F60" s="16">
        <f>Notes!J303</f>
        <v>3.85262042905803</v>
      </c>
      <c r="G60" s="16"/>
      <c r="H60" s="16">
        <f>Notes!K303</f>
        <v>1.4521526252663055</v>
      </c>
      <c r="I60" s="16"/>
      <c r="J60" s="16">
        <f>Notes!M303</f>
        <v>-1.7478772285962965</v>
      </c>
      <c r="K60" s="16"/>
      <c r="L60" s="16">
        <f>Notes!O303</f>
        <v>8.424155626509522</v>
      </c>
    </row>
    <row r="61" spans="2:12" ht="12.75">
      <c r="B61" s="101"/>
      <c r="F61" s="16"/>
      <c r="G61" s="16"/>
      <c r="H61" s="16"/>
      <c r="I61" s="16"/>
      <c r="J61" s="16"/>
      <c r="K61" s="16"/>
      <c r="L61" s="16"/>
    </row>
    <row r="62" spans="2:12" ht="12.75">
      <c r="B62" s="185" t="s">
        <v>20</v>
      </c>
      <c r="C62" s="14" t="s">
        <v>21</v>
      </c>
      <c r="F62" s="17">
        <f>Notes!J330</f>
        <v>2.3593886425199866</v>
      </c>
      <c r="G62" s="17"/>
      <c r="H62" s="17">
        <f>Notes!K330</f>
        <v>0.9654298819107083</v>
      </c>
      <c r="I62" s="17"/>
      <c r="J62" s="17">
        <f>Notes!M330</f>
        <v>-0.7217174993743808</v>
      </c>
      <c r="K62" s="17"/>
      <c r="L62" s="17">
        <f>Notes!O330</f>
        <v>4.92493472087362</v>
      </c>
    </row>
    <row r="63" spans="6:12" ht="12.75">
      <c r="F63" s="16"/>
      <c r="G63" s="16"/>
      <c r="H63" s="18"/>
      <c r="I63" s="16"/>
      <c r="J63" s="16"/>
      <c r="K63" s="16"/>
      <c r="L63" s="16"/>
    </row>
    <row r="64" ht="12.75" hidden="1"/>
    <row r="65" ht="12.75">
      <c r="B65" s="5" t="s">
        <v>324</v>
      </c>
    </row>
    <row r="66" ht="12.75">
      <c r="B66" s="5" t="s">
        <v>325</v>
      </c>
    </row>
  </sheetData>
  <mergeCells count="1">
    <mergeCell ref="J8:L8"/>
  </mergeCells>
  <printOptions/>
  <pageMargins left="0.8" right="0.75" top="0.49" bottom="0.48" header="0.5" footer="0.5"/>
  <pageSetup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workbookViewId="0" topLeftCell="A16">
      <selection activeCell="D27" sqref="D27"/>
    </sheetView>
  </sheetViews>
  <sheetFormatPr defaultColWidth="9.140625" defaultRowHeight="12.75"/>
  <cols>
    <col min="1" max="1" width="2.57421875" style="5" customWidth="1"/>
    <col min="2" max="2" width="3.00390625" style="5" customWidth="1"/>
    <col min="3" max="3" width="50.57421875" style="5" customWidth="1"/>
    <col min="4" max="4" width="19.7109375" style="2" customWidth="1"/>
    <col min="5" max="5" width="4.00390625" style="2" customWidth="1"/>
    <col min="6" max="6" width="19.7109375" style="2" customWidth="1"/>
    <col min="7" max="7" width="1.8515625" style="2" customWidth="1"/>
    <col min="8" max="8" width="0.42578125" style="2" customWidth="1"/>
    <col min="9" max="9" width="2.140625" style="2" customWidth="1"/>
    <col min="10" max="10" width="13.7109375" style="5" customWidth="1"/>
    <col min="11" max="14" width="7.57421875" style="5" customWidth="1"/>
    <col min="15" max="16384" width="9.140625" style="5" customWidth="1"/>
  </cols>
  <sheetData>
    <row r="1" ht="15.75">
      <c r="A1" s="34" t="str">
        <f>PL!A1</f>
        <v>OLYMPIA INDUSTRIES BERHAD</v>
      </c>
    </row>
    <row r="2" ht="12.75">
      <c r="A2" s="118" t="str">
        <f>PL!A2</f>
        <v>(Company no. 63026-U)</v>
      </c>
    </row>
    <row r="3" ht="12.75">
      <c r="A3" s="4"/>
    </row>
    <row r="4" ht="14.25">
      <c r="A4" s="120" t="s">
        <v>22</v>
      </c>
    </row>
    <row r="5" ht="14.25">
      <c r="A5" s="121" t="s">
        <v>328</v>
      </c>
    </row>
    <row r="6" spans="1:6" ht="12.75">
      <c r="A6" s="117"/>
      <c r="D6" s="8" t="s">
        <v>23</v>
      </c>
      <c r="F6" s="8" t="s">
        <v>24</v>
      </c>
    </row>
    <row r="7" spans="4:9" ht="12.75">
      <c r="D7" s="7" t="s">
        <v>25</v>
      </c>
      <c r="E7" s="7"/>
      <c r="F7" s="8" t="s">
        <v>26</v>
      </c>
      <c r="G7" s="8"/>
      <c r="H7" s="8"/>
      <c r="I7" s="8"/>
    </row>
    <row r="8" spans="4:9" ht="12.75">
      <c r="D8" s="8" t="s">
        <v>27</v>
      </c>
      <c r="E8" s="8"/>
      <c r="F8" s="8" t="s">
        <v>28</v>
      </c>
      <c r="G8" s="8"/>
      <c r="H8" s="8"/>
      <c r="I8" s="8"/>
    </row>
    <row r="9" spans="4:10" ht="12.75">
      <c r="D9" s="7" t="s">
        <v>326</v>
      </c>
      <c r="E9" s="8"/>
      <c r="F9" s="7" t="s">
        <v>232</v>
      </c>
      <c r="G9" s="7"/>
      <c r="H9" s="7"/>
      <c r="I9" s="7"/>
      <c r="J9" s="36"/>
    </row>
    <row r="10" spans="4:10" ht="12.75">
      <c r="D10" s="8" t="s">
        <v>8</v>
      </c>
      <c r="E10" s="8"/>
      <c r="F10" s="8" t="s">
        <v>8</v>
      </c>
      <c r="G10" s="8"/>
      <c r="H10" s="8"/>
      <c r="I10" s="8"/>
      <c r="J10" s="36"/>
    </row>
    <row r="11" spans="1:6" ht="12.75">
      <c r="A11" s="4" t="s">
        <v>29</v>
      </c>
      <c r="F11" s="8" t="s">
        <v>329</v>
      </c>
    </row>
    <row r="12" ht="12.75">
      <c r="A12" s="4" t="s">
        <v>30</v>
      </c>
    </row>
    <row r="13" spans="1:10" ht="12.75">
      <c r="A13" s="5" t="s">
        <v>31</v>
      </c>
      <c r="D13" s="2">
        <v>17775</v>
      </c>
      <c r="F13" s="2">
        <v>19649</v>
      </c>
      <c r="J13" s="13"/>
    </row>
    <row r="14" spans="1:10" ht="12.75">
      <c r="A14" s="5" t="s">
        <v>233</v>
      </c>
      <c r="D14" s="2">
        <v>3868</v>
      </c>
      <c r="F14" s="2">
        <v>3911</v>
      </c>
      <c r="J14" s="13"/>
    </row>
    <row r="15" spans="1:10" ht="12.75">
      <c r="A15" s="5" t="s">
        <v>32</v>
      </c>
      <c r="D15" s="2">
        <v>204285</v>
      </c>
      <c r="F15" s="2">
        <v>215335</v>
      </c>
      <c r="J15" s="13"/>
    </row>
    <row r="16" spans="1:10" ht="12.75">
      <c r="A16" s="5" t="s">
        <v>33</v>
      </c>
      <c r="D16" s="2">
        <v>280000</v>
      </c>
      <c r="F16" s="2">
        <v>280000</v>
      </c>
      <c r="J16" s="13"/>
    </row>
    <row r="17" spans="1:10" ht="12.75">
      <c r="A17" s="5" t="s">
        <v>34</v>
      </c>
      <c r="D17" s="2">
        <v>287</v>
      </c>
      <c r="F17" s="2">
        <v>287</v>
      </c>
      <c r="J17" s="13"/>
    </row>
    <row r="18" spans="1:10" ht="12.75">
      <c r="A18" s="5" t="s">
        <v>35</v>
      </c>
      <c r="D18" s="2">
        <v>250</v>
      </c>
      <c r="F18" s="2">
        <v>250</v>
      </c>
      <c r="J18" s="13"/>
    </row>
    <row r="19" spans="1:10" ht="12.75">
      <c r="A19" s="5" t="s">
        <v>36</v>
      </c>
      <c r="D19" s="2">
        <v>125000</v>
      </c>
      <c r="F19" s="2">
        <v>125000</v>
      </c>
      <c r="J19" s="13"/>
    </row>
    <row r="20" spans="1:10" ht="12.75">
      <c r="A20" s="5" t="s">
        <v>37</v>
      </c>
      <c r="D20" s="2">
        <v>20542</v>
      </c>
      <c r="F20" s="2">
        <v>21956</v>
      </c>
      <c r="J20" s="13"/>
    </row>
    <row r="21" spans="1:9" ht="12.75">
      <c r="A21" s="14"/>
      <c r="D21" s="19">
        <f>SUM(D13:D20)</f>
        <v>652007</v>
      </c>
      <c r="E21" s="5"/>
      <c r="F21" s="19">
        <f>SUM(F13:F20)</f>
        <v>666388</v>
      </c>
      <c r="G21" s="5"/>
      <c r="H21" s="5"/>
      <c r="I21" s="5"/>
    </row>
    <row r="22" ht="12.75">
      <c r="A22" s="4" t="s">
        <v>38</v>
      </c>
    </row>
    <row r="23" spans="1:10" ht="12.75">
      <c r="A23" s="5" t="s">
        <v>39</v>
      </c>
      <c r="D23" s="20">
        <v>228494</v>
      </c>
      <c r="F23" s="20">
        <v>231820</v>
      </c>
      <c r="J23" s="13"/>
    </row>
    <row r="24" spans="1:10" ht="12.75">
      <c r="A24" s="5" t="s">
        <v>40</v>
      </c>
      <c r="D24" s="21">
        <v>8702</v>
      </c>
      <c r="F24" s="22">
        <v>887</v>
      </c>
      <c r="J24" s="23"/>
    </row>
    <row r="25" spans="1:10" ht="12.75">
      <c r="A25" s="11" t="s">
        <v>251</v>
      </c>
      <c r="D25" s="22">
        <v>301</v>
      </c>
      <c r="F25" s="22">
        <v>301</v>
      </c>
      <c r="J25" s="13"/>
    </row>
    <row r="26" spans="1:10" ht="12.75">
      <c r="A26" s="5" t="s">
        <v>41</v>
      </c>
      <c r="D26" s="21">
        <v>123984</v>
      </c>
      <c r="F26" s="21">
        <v>152892</v>
      </c>
      <c r="J26" s="13"/>
    </row>
    <row r="27" spans="1:10" ht="12.75">
      <c r="A27" s="5" t="s">
        <v>42</v>
      </c>
      <c r="D27" s="21">
        <v>184625</v>
      </c>
      <c r="F27" s="21">
        <v>150523</v>
      </c>
      <c r="J27" s="13"/>
    </row>
    <row r="28" spans="1:10" ht="13.5" customHeight="1">
      <c r="A28" s="5" t="s">
        <v>43</v>
      </c>
      <c r="D28" s="24">
        <v>21837</v>
      </c>
      <c r="F28" s="24">
        <v>30621</v>
      </c>
      <c r="J28" s="13"/>
    </row>
    <row r="29" spans="4:10" ht="12.75">
      <c r="D29" s="10">
        <f>SUM(D23:D28)</f>
        <v>567943</v>
      </c>
      <c r="E29" s="10"/>
      <c r="F29" s="10">
        <f>SUM(F23:F28)</f>
        <v>567044</v>
      </c>
      <c r="G29" s="10"/>
      <c r="H29" s="10"/>
      <c r="I29" s="10"/>
      <c r="J29" s="13"/>
    </row>
    <row r="30" spans="4:10" ht="6.75" customHeight="1">
      <c r="D30" s="10"/>
      <c r="E30" s="10"/>
      <c r="F30" s="10"/>
      <c r="G30" s="10"/>
      <c r="H30" s="10"/>
      <c r="I30" s="10"/>
      <c r="J30" s="13"/>
    </row>
    <row r="31" spans="1:10" ht="12.75">
      <c r="A31" s="5" t="s">
        <v>330</v>
      </c>
      <c r="D31" s="9">
        <f>ROUND('[2]Consol BS'!Q100/1000,0)</f>
        <v>11363</v>
      </c>
      <c r="E31" s="10"/>
      <c r="F31" s="9">
        <v>0</v>
      </c>
      <c r="G31" s="10"/>
      <c r="H31" s="10"/>
      <c r="I31" s="10"/>
      <c r="J31" s="13"/>
    </row>
    <row r="32" spans="4:10" ht="5.25" customHeight="1">
      <c r="D32" s="10"/>
      <c r="E32" s="10"/>
      <c r="F32" s="10"/>
      <c r="G32" s="10"/>
      <c r="H32" s="10"/>
      <c r="I32" s="10"/>
      <c r="J32" s="13"/>
    </row>
    <row r="33" spans="4:10" ht="12.75">
      <c r="D33" s="10">
        <f>+D29+D31</f>
        <v>579306</v>
      </c>
      <c r="E33" s="10"/>
      <c r="F33" s="10">
        <f>+F29+F31</f>
        <v>567044</v>
      </c>
      <c r="G33" s="10"/>
      <c r="H33" s="10"/>
      <c r="I33" s="10"/>
      <c r="J33" s="13"/>
    </row>
    <row r="34" spans="4:10" ht="4.5" customHeight="1">
      <c r="D34" s="9"/>
      <c r="E34" s="10"/>
      <c r="F34" s="9"/>
      <c r="G34" s="10"/>
      <c r="H34" s="10"/>
      <c r="I34" s="10"/>
      <c r="J34" s="13"/>
    </row>
    <row r="35" spans="1:10" ht="13.5" thickBot="1">
      <c r="A35" s="4" t="s">
        <v>44</v>
      </c>
      <c r="D35" s="184">
        <f>+D21+D33</f>
        <v>1231313</v>
      </c>
      <c r="E35" s="10"/>
      <c r="F35" s="184">
        <f>+F21+F33</f>
        <v>1233432</v>
      </c>
      <c r="G35" s="10"/>
      <c r="H35" s="10"/>
      <c r="I35" s="10"/>
      <c r="J35" s="13"/>
    </row>
    <row r="36" spans="1:10" ht="12.75">
      <c r="A36" s="4"/>
      <c r="D36" s="10"/>
      <c r="E36" s="10"/>
      <c r="F36" s="10"/>
      <c r="G36" s="10"/>
      <c r="H36" s="10"/>
      <c r="I36" s="10"/>
      <c r="J36" s="13"/>
    </row>
    <row r="37" spans="1:10" ht="12.75">
      <c r="A37" s="4" t="s">
        <v>45</v>
      </c>
      <c r="D37" s="10"/>
      <c r="E37" s="10"/>
      <c r="F37" s="10"/>
      <c r="G37" s="10"/>
      <c r="H37" s="10"/>
      <c r="I37" s="10"/>
      <c r="J37" s="13"/>
    </row>
    <row r="38" spans="1:10" ht="12.75">
      <c r="A38" s="4" t="s">
        <v>46</v>
      </c>
      <c r="D38" s="10"/>
      <c r="E38" s="10"/>
      <c r="F38" s="10"/>
      <c r="G38" s="10"/>
      <c r="H38" s="10"/>
      <c r="I38" s="10"/>
      <c r="J38" s="13"/>
    </row>
    <row r="39" spans="1:10" ht="12.75">
      <c r="A39" s="5" t="s">
        <v>47</v>
      </c>
      <c r="D39" s="2">
        <v>757147</v>
      </c>
      <c r="F39" s="2">
        <v>730364</v>
      </c>
      <c r="J39" s="13"/>
    </row>
    <row r="40" spans="1:10" ht="12.75">
      <c r="A40" s="5" t="s">
        <v>48</v>
      </c>
      <c r="D40" s="5"/>
      <c r="E40" s="5"/>
      <c r="F40" s="5"/>
      <c r="J40" s="13"/>
    </row>
    <row r="41" spans="2:10" ht="12.75">
      <c r="B41" s="5" t="s">
        <v>49</v>
      </c>
      <c r="D41" s="2">
        <v>33607</v>
      </c>
      <c r="F41" s="2">
        <v>33607</v>
      </c>
      <c r="J41" s="13"/>
    </row>
    <row r="42" spans="1:10" ht="12.75">
      <c r="A42" s="5" t="s">
        <v>50</v>
      </c>
      <c r="D42" s="2">
        <v>143519</v>
      </c>
      <c r="F42" s="2">
        <v>174852</v>
      </c>
      <c r="J42" s="13"/>
    </row>
    <row r="43" spans="1:10" ht="12.75">
      <c r="A43" s="5" t="s">
        <v>229</v>
      </c>
      <c r="D43" s="13">
        <v>250331</v>
      </c>
      <c r="E43" s="5"/>
      <c r="F43" s="13">
        <v>278272</v>
      </c>
      <c r="J43" s="13"/>
    </row>
    <row r="44" spans="1:10" ht="12.75">
      <c r="A44" s="5" t="s">
        <v>51</v>
      </c>
      <c r="D44" s="9">
        <v>-482483</v>
      </c>
      <c r="F44" s="9">
        <v>-467498</v>
      </c>
      <c r="J44" s="13"/>
    </row>
    <row r="45" spans="1:10" ht="12.75">
      <c r="A45" s="11"/>
      <c r="B45" s="4"/>
      <c r="D45" s="2">
        <f>SUM(D39:D44)</f>
        <v>702121</v>
      </c>
      <c r="F45" s="2">
        <f>SUM(F39:F44)</f>
        <v>749597</v>
      </c>
      <c r="J45" s="13"/>
    </row>
    <row r="46" spans="1:10" ht="12.75">
      <c r="A46" s="4" t="s">
        <v>301</v>
      </c>
      <c r="D46" s="2">
        <v>12810</v>
      </c>
      <c r="F46" s="2">
        <v>13139</v>
      </c>
      <c r="J46" s="13"/>
    </row>
    <row r="47" spans="1:10" ht="12.75">
      <c r="A47" s="4" t="s">
        <v>52</v>
      </c>
      <c r="D47" s="26">
        <f>+D45+D46</f>
        <v>714931</v>
      </c>
      <c r="F47" s="26">
        <f>+F45+F46</f>
        <v>762736</v>
      </c>
      <c r="G47" s="10"/>
      <c r="H47" s="10"/>
      <c r="I47" s="10"/>
      <c r="J47" s="13"/>
    </row>
    <row r="48" spans="1:10" ht="12.75">
      <c r="A48" s="4"/>
      <c r="D48" s="10"/>
      <c r="E48" s="10"/>
      <c r="F48" s="10"/>
      <c r="G48" s="10"/>
      <c r="H48" s="10"/>
      <c r="I48" s="10"/>
      <c r="J48" s="13"/>
    </row>
    <row r="49" spans="1:10" ht="12.75">
      <c r="A49" s="4" t="s">
        <v>53</v>
      </c>
      <c r="D49" s="10"/>
      <c r="E49" s="10"/>
      <c r="F49" s="10"/>
      <c r="G49" s="10"/>
      <c r="H49" s="10"/>
      <c r="I49" s="10"/>
      <c r="J49" s="13"/>
    </row>
    <row r="50" spans="1:10" ht="12.75">
      <c r="A50" s="5" t="s">
        <v>54</v>
      </c>
      <c r="D50" s="10">
        <v>255695</v>
      </c>
      <c r="E50" s="10"/>
      <c r="F50" s="10">
        <v>306936</v>
      </c>
      <c r="G50" s="10"/>
      <c r="H50" s="10"/>
      <c r="I50" s="10"/>
      <c r="J50" s="13"/>
    </row>
    <row r="51" spans="1:10" ht="12.75">
      <c r="A51" s="11" t="s">
        <v>55</v>
      </c>
      <c r="D51" s="9">
        <v>3330</v>
      </c>
      <c r="E51" s="10"/>
      <c r="F51" s="9">
        <v>2992</v>
      </c>
      <c r="G51" s="10"/>
      <c r="H51" s="10"/>
      <c r="I51" s="10"/>
      <c r="J51" s="13"/>
    </row>
    <row r="52" spans="1:10" ht="12.75">
      <c r="A52" s="4"/>
      <c r="D52" s="10">
        <f>SUM(D50:D51)</f>
        <v>259025</v>
      </c>
      <c r="E52" s="10"/>
      <c r="F52" s="10">
        <f>SUM(F50:F51)</f>
        <v>309928</v>
      </c>
      <c r="G52" s="10"/>
      <c r="H52" s="10"/>
      <c r="I52" s="10"/>
      <c r="J52" s="13"/>
    </row>
    <row r="53" spans="1:10" ht="12.75">
      <c r="A53" s="4" t="s">
        <v>56</v>
      </c>
      <c r="J53" s="13"/>
    </row>
    <row r="54" spans="1:10" ht="12.75">
      <c r="A54" s="11" t="s">
        <v>234</v>
      </c>
      <c r="D54" s="27">
        <v>10988</v>
      </c>
      <c r="F54" s="20">
        <v>15977</v>
      </c>
      <c r="J54" s="13"/>
    </row>
    <row r="55" spans="1:10" ht="12.75">
      <c r="A55" s="5" t="s">
        <v>57</v>
      </c>
      <c r="D55" s="21">
        <v>201379</v>
      </c>
      <c r="F55" s="21">
        <v>121955</v>
      </c>
      <c r="J55" s="13"/>
    </row>
    <row r="56" spans="1:10" ht="12.75">
      <c r="A56" s="5" t="s">
        <v>58</v>
      </c>
      <c r="D56" s="21">
        <v>30487</v>
      </c>
      <c r="F56" s="21">
        <v>7490</v>
      </c>
      <c r="J56" s="13"/>
    </row>
    <row r="57" spans="1:10" ht="12.75">
      <c r="A57" s="5" t="s">
        <v>59</v>
      </c>
      <c r="D57" s="24">
        <v>13869</v>
      </c>
      <c r="F57" s="24">
        <v>15346</v>
      </c>
      <c r="J57" s="13"/>
    </row>
    <row r="58" spans="4:10" ht="12.75">
      <c r="D58" s="10">
        <f>SUM(D54:D57)</f>
        <v>256723</v>
      </c>
      <c r="E58" s="10"/>
      <c r="F58" s="10">
        <f>SUM(F54:F57)</f>
        <v>160768</v>
      </c>
      <c r="G58" s="10"/>
      <c r="H58" s="10"/>
      <c r="I58" s="10"/>
      <c r="J58" s="13"/>
    </row>
    <row r="59" spans="4:10" ht="7.5" customHeight="1">
      <c r="D59" s="10"/>
      <c r="E59" s="10"/>
      <c r="F59" s="10"/>
      <c r="G59" s="10"/>
      <c r="H59" s="10"/>
      <c r="I59" s="10"/>
      <c r="J59" s="13"/>
    </row>
    <row r="60" spans="1:10" ht="12.75">
      <c r="A60" s="5" t="s">
        <v>425</v>
      </c>
      <c r="D60" s="10">
        <v>634</v>
      </c>
      <c r="E60" s="10"/>
      <c r="F60" s="10">
        <v>0</v>
      </c>
      <c r="G60" s="10"/>
      <c r="H60" s="10"/>
      <c r="I60" s="10"/>
      <c r="J60" s="13"/>
    </row>
    <row r="61" spans="4:10" ht="7.5" customHeight="1">
      <c r="D61" s="9"/>
      <c r="E61" s="10"/>
      <c r="F61" s="9"/>
      <c r="J61" s="13"/>
    </row>
    <row r="62" spans="4:10" ht="12.75">
      <c r="D62" s="10">
        <f>+D58+D60</f>
        <v>257357</v>
      </c>
      <c r="E62" s="10"/>
      <c r="F62" s="10">
        <f>+F58+F60</f>
        <v>160768</v>
      </c>
      <c r="G62" s="10">
        <f>+G58+G60</f>
        <v>0</v>
      </c>
      <c r="J62" s="13"/>
    </row>
    <row r="63" spans="4:10" ht="9.75" customHeight="1">
      <c r="D63" s="10"/>
      <c r="E63" s="10"/>
      <c r="F63" s="10"/>
      <c r="J63" s="13"/>
    </row>
    <row r="64" spans="1:10" ht="12.75">
      <c r="A64" s="4" t="s">
        <v>60</v>
      </c>
      <c r="D64" s="10">
        <f>+D52+D62</f>
        <v>516382</v>
      </c>
      <c r="E64" s="10"/>
      <c r="F64" s="10">
        <f>+F52+F62</f>
        <v>470696</v>
      </c>
      <c r="J64" s="13"/>
    </row>
    <row r="65" spans="1:10" ht="10.5" customHeight="1">
      <c r="A65" s="4"/>
      <c r="D65" s="10"/>
      <c r="E65" s="10"/>
      <c r="F65" s="10"/>
      <c r="J65" s="13"/>
    </row>
    <row r="66" spans="1:10" ht="13.5" thickBot="1">
      <c r="A66" s="4" t="s">
        <v>61</v>
      </c>
      <c r="D66" s="25">
        <f>+D47+D64</f>
        <v>1231313</v>
      </c>
      <c r="E66" s="10"/>
      <c r="F66" s="25">
        <f>+F47+F64</f>
        <v>1233432</v>
      </c>
      <c r="J66" s="13"/>
    </row>
    <row r="67" spans="1:10" ht="12.75">
      <c r="A67" s="4" t="s">
        <v>62</v>
      </c>
      <c r="B67" s="4"/>
      <c r="C67" s="4"/>
      <c r="G67" s="10"/>
      <c r="H67" s="10"/>
      <c r="I67" s="10"/>
      <c r="J67" s="13"/>
    </row>
    <row r="68" spans="1:10" ht="13.5" customHeight="1">
      <c r="A68" s="4"/>
      <c r="B68" s="4"/>
      <c r="C68" s="4" t="s">
        <v>63</v>
      </c>
      <c r="D68" s="28">
        <f>+D45/D39</f>
        <v>0.9273245486015265</v>
      </c>
      <c r="E68" s="29"/>
      <c r="F68" s="28">
        <f>+F45/F39</f>
        <v>1.026333444693331</v>
      </c>
      <c r="J68" s="13"/>
    </row>
    <row r="69" ht="13.5" customHeight="1">
      <c r="J69" s="13"/>
    </row>
    <row r="70" spans="1:2" ht="12.75">
      <c r="A70" s="5" t="s">
        <v>219</v>
      </c>
      <c r="B70" s="14"/>
    </row>
    <row r="71" ht="12.75">
      <c r="A71" s="5" t="s">
        <v>250</v>
      </c>
    </row>
    <row r="72" ht="12.75">
      <c r="B72" s="4"/>
    </row>
    <row r="73" ht="12.75">
      <c r="B73" s="4"/>
    </row>
    <row r="104" ht="3" customHeight="1"/>
    <row r="105" ht="3" customHeight="1"/>
  </sheetData>
  <printOptions/>
  <pageMargins left="0.75" right="0.75" top="0.5" bottom="0.23" header="0.5" footer="0.41"/>
  <pageSetup fitToHeight="1" fitToWidth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workbookViewId="0" topLeftCell="A28">
      <selection activeCell="C71" sqref="C71"/>
    </sheetView>
  </sheetViews>
  <sheetFormatPr defaultColWidth="9.140625" defaultRowHeight="12.75"/>
  <cols>
    <col min="1" max="1" width="2.8515625" style="5" customWidth="1"/>
    <col min="2" max="2" width="48.8515625" style="5" customWidth="1"/>
    <col min="3" max="3" width="16.7109375" style="5" customWidth="1"/>
    <col min="4" max="4" width="3.7109375" style="5" customWidth="1"/>
    <col min="5" max="5" width="13.8515625" style="5" customWidth="1"/>
    <col min="6" max="16384" width="9.140625" style="5" customWidth="1"/>
  </cols>
  <sheetData>
    <row r="1" spans="1:4" ht="15.75">
      <c r="A1" s="34" t="str">
        <f>+'[1]bs'!A1</f>
        <v>OLYMPIA INDUSTRIES BERHAD</v>
      </c>
      <c r="D1" s="39"/>
    </row>
    <row r="2" spans="1:4" ht="12.75">
      <c r="A2" s="3" t="str">
        <f>PL!A2</f>
        <v>(Company no. 63026-U)</v>
      </c>
      <c r="D2" s="39"/>
    </row>
    <row r="3" spans="1:4" ht="7.5" customHeight="1">
      <c r="A3" s="4"/>
      <c r="D3" s="39"/>
    </row>
    <row r="4" spans="1:4" ht="14.25">
      <c r="A4" s="121" t="s">
        <v>88</v>
      </c>
      <c r="D4" s="39"/>
    </row>
    <row r="5" spans="1:4" ht="14.25">
      <c r="A5" s="121" t="s">
        <v>331</v>
      </c>
      <c r="D5" s="39"/>
    </row>
    <row r="6" spans="1:5" ht="12.75">
      <c r="A6" s="5" t="s">
        <v>2</v>
      </c>
      <c r="C6" s="8" t="s">
        <v>5</v>
      </c>
      <c r="D6" s="37"/>
      <c r="E6" s="8" t="s">
        <v>6</v>
      </c>
    </row>
    <row r="7" spans="1:5" ht="12.75">
      <c r="A7" s="46"/>
      <c r="C7" s="8" t="s">
        <v>426</v>
      </c>
      <c r="D7" s="37"/>
      <c r="E7" s="8" t="str">
        <f>C7</f>
        <v>Year To Date</v>
      </c>
    </row>
    <row r="8" spans="1:5" ht="12.75">
      <c r="A8" s="46"/>
      <c r="C8" s="7" t="s">
        <v>326</v>
      </c>
      <c r="D8" s="38"/>
      <c r="E8" s="7" t="s">
        <v>327</v>
      </c>
    </row>
    <row r="9" spans="3:5" ht="12.75">
      <c r="C9" s="8" t="s">
        <v>8</v>
      </c>
      <c r="D9" s="37"/>
      <c r="E9" s="8" t="s">
        <v>8</v>
      </c>
    </row>
    <row r="10" spans="3:5" ht="12.75">
      <c r="C10" s="8"/>
      <c r="D10" s="37"/>
      <c r="E10" s="36" t="s">
        <v>313</v>
      </c>
    </row>
    <row r="11" spans="1:4" ht="12.75">
      <c r="A11" s="4" t="s">
        <v>90</v>
      </c>
      <c r="D11" s="39"/>
    </row>
    <row r="12" spans="1:7" ht="12.75">
      <c r="A12" s="5" t="s">
        <v>249</v>
      </c>
      <c r="D12" s="10"/>
      <c r="F12" s="10"/>
      <c r="G12" s="10"/>
    </row>
    <row r="13" spans="2:5" ht="12.75">
      <c r="B13" s="186" t="s">
        <v>332</v>
      </c>
      <c r="C13" s="2">
        <f>PL!J30</f>
        <v>-7605</v>
      </c>
      <c r="D13" s="2"/>
      <c r="E13" s="2">
        <f>PL!L30</f>
        <v>80478</v>
      </c>
    </row>
    <row r="14" spans="2:5" ht="12.75">
      <c r="B14" s="186" t="s">
        <v>333</v>
      </c>
      <c r="C14" s="2">
        <f>PL!J39</f>
        <v>-2756</v>
      </c>
      <c r="D14" s="2"/>
      <c r="E14" s="2">
        <f>PL!L39</f>
        <v>-378</v>
      </c>
    </row>
    <row r="15" spans="1:5" ht="12.75">
      <c r="A15" s="5" t="s">
        <v>239</v>
      </c>
      <c r="C15" s="13"/>
      <c r="D15" s="39"/>
      <c r="E15" s="13"/>
    </row>
    <row r="16" spans="2:5" ht="12.75">
      <c r="B16" s="5" t="s">
        <v>145</v>
      </c>
      <c r="C16" s="13">
        <v>-1212</v>
      </c>
      <c r="D16" s="39"/>
      <c r="E16" s="13">
        <v>-2768</v>
      </c>
    </row>
    <row r="17" spans="2:5" ht="12.75">
      <c r="B17" s="5" t="s">
        <v>309</v>
      </c>
      <c r="C17" s="13">
        <v>605</v>
      </c>
      <c r="D17" s="39"/>
      <c r="E17" s="13">
        <v>3616</v>
      </c>
    </row>
    <row r="18" spans="2:5" ht="12.75">
      <c r="B18" s="5" t="s">
        <v>302</v>
      </c>
      <c r="C18" s="13">
        <v>-60</v>
      </c>
      <c r="D18" s="39"/>
      <c r="E18" s="13">
        <v>-101</v>
      </c>
    </row>
    <row r="19" spans="2:5" ht="12.75">
      <c r="B19" s="5" t="s">
        <v>252</v>
      </c>
      <c r="C19" s="13">
        <v>2406</v>
      </c>
      <c r="D19" s="39"/>
      <c r="E19" s="13">
        <v>2308</v>
      </c>
    </row>
    <row r="20" spans="2:5" ht="12.75">
      <c r="B20" s="5" t="s">
        <v>334</v>
      </c>
      <c r="C20" s="13">
        <v>-356</v>
      </c>
      <c r="D20" s="39"/>
      <c r="E20" s="13">
        <v>-307</v>
      </c>
    </row>
    <row r="21" spans="2:5" ht="12.75">
      <c r="B21" s="5" t="s">
        <v>335</v>
      </c>
      <c r="C21" s="13">
        <v>0</v>
      </c>
      <c r="D21" s="39"/>
      <c r="E21" s="13">
        <v>-46619</v>
      </c>
    </row>
    <row r="22" spans="2:5" ht="12.75">
      <c r="B22" s="5" t="s">
        <v>240</v>
      </c>
      <c r="C22" s="13">
        <v>-1784</v>
      </c>
      <c r="D22" s="39"/>
      <c r="E22" s="13">
        <v>-9492</v>
      </c>
    </row>
    <row r="23" spans="2:5" ht="12.75">
      <c r="B23" s="5" t="s">
        <v>336</v>
      </c>
      <c r="C23" s="13">
        <v>-2415</v>
      </c>
      <c r="D23" s="39"/>
      <c r="E23" s="13">
        <v>-3436</v>
      </c>
    </row>
    <row r="24" spans="2:5" ht="12.75">
      <c r="B24" s="5" t="s">
        <v>253</v>
      </c>
      <c r="C24" s="13">
        <v>315</v>
      </c>
      <c r="D24" s="39"/>
      <c r="E24" s="13">
        <v>278</v>
      </c>
    </row>
    <row r="25" spans="2:5" ht="12.75">
      <c r="B25" s="5" t="s">
        <v>254</v>
      </c>
      <c r="C25" s="13">
        <v>341</v>
      </c>
      <c r="D25" s="39"/>
      <c r="E25" s="13">
        <v>-454</v>
      </c>
    </row>
    <row r="26" spans="2:5" ht="12.75">
      <c r="B26" s="5" t="s">
        <v>241</v>
      </c>
      <c r="C26" s="13">
        <v>-414</v>
      </c>
      <c r="D26" s="39"/>
      <c r="E26" s="13">
        <f>-3173-848</f>
        <v>-4021</v>
      </c>
    </row>
    <row r="27" spans="2:5" ht="12.75">
      <c r="B27" s="5" t="s">
        <v>13</v>
      </c>
      <c r="C27" s="13">
        <v>22316</v>
      </c>
      <c r="D27" s="39"/>
      <c r="E27" s="13">
        <f>-'[2]pl'!L27</f>
        <v>21816</v>
      </c>
    </row>
    <row r="28" spans="2:5" ht="12.75">
      <c r="B28" s="5" t="s">
        <v>92</v>
      </c>
      <c r="C28" s="9">
        <v>64</v>
      </c>
      <c r="D28" s="10"/>
      <c r="E28" s="40">
        <v>350</v>
      </c>
    </row>
    <row r="29" spans="1:5" ht="12.75">
      <c r="A29" s="5" t="s">
        <v>93</v>
      </c>
      <c r="C29" s="2">
        <f>SUM(C13:C28)</f>
        <v>9445</v>
      </c>
      <c r="D29" s="10"/>
      <c r="E29" s="2">
        <f>SUM(E13:E28)</f>
        <v>41270</v>
      </c>
    </row>
    <row r="30" spans="2:5" ht="12.75">
      <c r="B30" s="5" t="s">
        <v>94</v>
      </c>
      <c r="C30" s="2">
        <v>3326</v>
      </c>
      <c r="D30" s="10"/>
      <c r="E30" s="2">
        <f>-6929-36</f>
        <v>-6965</v>
      </c>
    </row>
    <row r="31" spans="2:5" ht="12.75">
      <c r="B31" s="5" t="s">
        <v>95</v>
      </c>
      <c r="C31" s="2">
        <v>-7815</v>
      </c>
      <c r="D31" s="10"/>
      <c r="E31" s="2">
        <v>-54</v>
      </c>
    </row>
    <row r="32" spans="2:5" ht="12.75">
      <c r="B32" s="5" t="s">
        <v>96</v>
      </c>
      <c r="C32" s="2">
        <v>25682</v>
      </c>
      <c r="D32" s="10"/>
      <c r="E32" s="2">
        <f>-75063+8000-3</f>
        <v>-67066</v>
      </c>
    </row>
    <row r="33" spans="2:5" ht="12.75">
      <c r="B33" s="5" t="s">
        <v>97</v>
      </c>
      <c r="C33" s="9">
        <v>78676</v>
      </c>
      <c r="D33" s="10"/>
      <c r="E33" s="9">
        <v>40449</v>
      </c>
    </row>
    <row r="34" spans="3:5" ht="12.75">
      <c r="C34" s="2">
        <f>SUM(C29:C33)</f>
        <v>109314</v>
      </c>
      <c r="D34" s="10"/>
      <c r="E34" s="2">
        <f>SUM(E29:E33)</f>
        <v>7634</v>
      </c>
    </row>
    <row r="35" spans="2:5" ht="12.75">
      <c r="B35" s="5" t="s">
        <v>102</v>
      </c>
      <c r="C35" s="2">
        <v>-4093</v>
      </c>
      <c r="D35" s="10"/>
      <c r="E35" s="2">
        <v>-2968</v>
      </c>
    </row>
    <row r="36" spans="2:5" ht="12.75">
      <c r="B36" s="5" t="s">
        <v>98</v>
      </c>
      <c r="C36" s="2">
        <v>-5137</v>
      </c>
      <c r="D36" s="10"/>
      <c r="E36" s="2">
        <v>-17746</v>
      </c>
    </row>
    <row r="37" spans="1:5" ht="12.75">
      <c r="A37" s="5" t="s">
        <v>337</v>
      </c>
      <c r="C37" s="26">
        <f>SUM(C34:C36)</f>
        <v>100084</v>
      </c>
      <c r="D37" s="10"/>
      <c r="E37" s="26">
        <f>SUM(E34:E36)</f>
        <v>-13080</v>
      </c>
    </row>
    <row r="38" spans="3:5" ht="12.75">
      <c r="C38" s="2"/>
      <c r="D38" s="10"/>
      <c r="E38" s="2"/>
    </row>
    <row r="39" spans="1:5" ht="12.75">
      <c r="A39" s="4" t="s">
        <v>99</v>
      </c>
      <c r="C39" s="2"/>
      <c r="D39" s="10"/>
      <c r="E39" s="2"/>
    </row>
    <row r="40" spans="2:5" ht="12.75">
      <c r="B40" s="5" t="s">
        <v>308</v>
      </c>
      <c r="C40" s="2">
        <v>-312</v>
      </c>
      <c r="E40" s="13">
        <v>-455</v>
      </c>
    </row>
    <row r="41" spans="2:6" ht="12.75">
      <c r="B41" s="5" t="s">
        <v>230</v>
      </c>
      <c r="C41" s="2">
        <v>-807</v>
      </c>
      <c r="D41" s="10"/>
      <c r="E41" s="2">
        <v>-1498</v>
      </c>
      <c r="F41" s="13"/>
    </row>
    <row r="42" spans="2:5" ht="12.75">
      <c r="B42" s="5" t="s">
        <v>242</v>
      </c>
      <c r="C42" s="13">
        <v>-3500</v>
      </c>
      <c r="D42" s="10"/>
      <c r="E42" s="2">
        <v>-5000</v>
      </c>
    </row>
    <row r="43" spans="2:5" ht="12.75">
      <c r="B43" s="5" t="s">
        <v>338</v>
      </c>
      <c r="C43" s="2">
        <v>393</v>
      </c>
      <c r="D43" s="10"/>
      <c r="E43" s="2">
        <f>10150+185</f>
        <v>10335</v>
      </c>
    </row>
    <row r="44" spans="2:5" ht="12.75">
      <c r="B44" s="5" t="s">
        <v>226</v>
      </c>
      <c r="C44" s="2">
        <v>237</v>
      </c>
      <c r="D44" s="10"/>
      <c r="E44" s="2">
        <v>706</v>
      </c>
    </row>
    <row r="45" spans="2:5" ht="12.75">
      <c r="B45" s="5" t="s">
        <v>339</v>
      </c>
      <c r="C45" s="2">
        <v>0</v>
      </c>
      <c r="D45" s="10"/>
      <c r="E45" s="2">
        <v>-106</v>
      </c>
    </row>
    <row r="46" spans="2:5" ht="12.75">
      <c r="B46" s="5" t="s">
        <v>255</v>
      </c>
      <c r="C46" s="2">
        <v>-1950</v>
      </c>
      <c r="D46" s="10"/>
      <c r="E46" s="2">
        <v>0</v>
      </c>
    </row>
    <row r="47" spans="2:5" ht="12.75">
      <c r="B47" s="5" t="s">
        <v>243</v>
      </c>
      <c r="C47" s="2">
        <v>356</v>
      </c>
      <c r="D47" s="10"/>
      <c r="E47" s="2">
        <v>307</v>
      </c>
    </row>
    <row r="48" spans="2:5" ht="12.75">
      <c r="B48" s="5" t="s">
        <v>91</v>
      </c>
      <c r="C48" s="2">
        <v>1212</v>
      </c>
      <c r="D48" s="10"/>
      <c r="E48" s="2">
        <v>2768</v>
      </c>
    </row>
    <row r="49" spans="2:5" ht="12.75">
      <c r="B49" s="5" t="s">
        <v>340</v>
      </c>
      <c r="C49" s="26">
        <f>SUM(C40:C48)</f>
        <v>-4371</v>
      </c>
      <c r="D49" s="10"/>
      <c r="E49" s="26">
        <f>SUM(E40:E48)</f>
        <v>7057</v>
      </c>
    </row>
    <row r="50" spans="3:5" ht="12.75">
      <c r="C50" s="2"/>
      <c r="D50" s="10"/>
      <c r="E50" s="2"/>
    </row>
    <row r="51" spans="1:5" ht="12.75">
      <c r="A51" s="4" t="s">
        <v>100</v>
      </c>
      <c r="C51" s="2"/>
      <c r="D51" s="10"/>
      <c r="E51" s="2"/>
    </row>
    <row r="52" spans="1:5" ht="12.75">
      <c r="A52" s="4"/>
      <c r="B52" s="5" t="s">
        <v>244</v>
      </c>
      <c r="C52" s="2">
        <v>21604</v>
      </c>
      <c r="D52" s="10"/>
      <c r="E52" s="2">
        <v>0</v>
      </c>
    </row>
    <row r="53" spans="2:5" ht="12.75">
      <c r="B53" s="5" t="s">
        <v>101</v>
      </c>
      <c r="C53" s="2">
        <v>-6590</v>
      </c>
      <c r="D53" s="10"/>
      <c r="E53" s="2">
        <v>-11038</v>
      </c>
    </row>
    <row r="54" spans="2:5" ht="12.75">
      <c r="B54" s="5" t="s">
        <v>341</v>
      </c>
      <c r="C54" s="2">
        <v>-88992</v>
      </c>
      <c r="D54" s="10"/>
      <c r="E54" s="2">
        <v>0</v>
      </c>
    </row>
    <row r="55" spans="2:5" ht="12.75">
      <c r="B55" s="5" t="s">
        <v>245</v>
      </c>
      <c r="C55" s="2">
        <v>-653</v>
      </c>
      <c r="D55" s="10"/>
      <c r="E55" s="13">
        <v>-1949</v>
      </c>
    </row>
    <row r="56" spans="2:5" ht="12.75">
      <c r="B56" s="5" t="s">
        <v>256</v>
      </c>
      <c r="C56" s="26">
        <f>SUM(C52:C55)</f>
        <v>-74631</v>
      </c>
      <c r="D56" s="10"/>
      <c r="E56" s="26">
        <f>SUM(E52:E55)</f>
        <v>-12987</v>
      </c>
    </row>
    <row r="57" spans="3:5" ht="12.75">
      <c r="C57" s="2"/>
      <c r="D57" s="10"/>
      <c r="E57" s="2"/>
    </row>
    <row r="58" spans="1:5" ht="12.75">
      <c r="A58" s="4" t="s">
        <v>103</v>
      </c>
      <c r="C58" s="2">
        <f>+C37+C49+C56</f>
        <v>21082</v>
      </c>
      <c r="D58" s="10"/>
      <c r="E58" s="2">
        <f>E37+E49+E56</f>
        <v>-19010</v>
      </c>
    </row>
    <row r="59" spans="1:5" ht="12.75">
      <c r="A59" s="4" t="s">
        <v>105</v>
      </c>
      <c r="C59" s="2">
        <v>0</v>
      </c>
      <c r="D59" s="10"/>
      <c r="E59" s="41">
        <v>885</v>
      </c>
    </row>
    <row r="60" spans="1:5" ht="14.25" customHeight="1">
      <c r="A60" s="4" t="s">
        <v>342</v>
      </c>
      <c r="C60" s="2">
        <f>E61</f>
        <v>96144</v>
      </c>
      <c r="D60" s="10"/>
      <c r="E60" s="2">
        <v>114269</v>
      </c>
    </row>
    <row r="61" spans="1:5" ht="13.5" thickBot="1">
      <c r="A61" s="4" t="s">
        <v>343</v>
      </c>
      <c r="C61" s="25">
        <f>SUM(C58:C60)</f>
        <v>117226</v>
      </c>
      <c r="D61" s="10"/>
      <c r="E61" s="25">
        <f>SUM(E58:E60)</f>
        <v>96144</v>
      </c>
    </row>
    <row r="62" spans="3:5" ht="12.75">
      <c r="C62" s="2"/>
      <c r="D62" s="10"/>
      <c r="E62" s="2"/>
    </row>
    <row r="63" ht="12.75">
      <c r="A63" s="4" t="s">
        <v>427</v>
      </c>
    </row>
    <row r="64" spans="2:5" ht="12.75">
      <c r="B64" s="4"/>
      <c r="C64" s="101" t="s">
        <v>8</v>
      </c>
      <c r="E64" s="101" t="s">
        <v>8</v>
      </c>
    </row>
    <row r="65" spans="2:5" ht="12.75">
      <c r="B65" s="5" t="s">
        <v>104</v>
      </c>
      <c r="C65" s="13">
        <v>95389</v>
      </c>
      <c r="D65" s="13"/>
      <c r="E65" s="13">
        <v>65523</v>
      </c>
    </row>
    <row r="66" spans="2:5" ht="12.75">
      <c r="B66" s="5" t="s">
        <v>43</v>
      </c>
      <c r="C66" s="13">
        <v>21837</v>
      </c>
      <c r="D66" s="13"/>
      <c r="E66" s="13">
        <v>30621</v>
      </c>
    </row>
    <row r="67" spans="3:5" ht="13.5" thickBot="1">
      <c r="C67" s="42">
        <f>ROUND(SUM(C65:C66),0)</f>
        <v>117226</v>
      </c>
      <c r="D67" s="41"/>
      <c r="E67" s="42">
        <f>SUM(E65:E66)</f>
        <v>96144</v>
      </c>
    </row>
    <row r="68" spans="3:5" ht="12.75">
      <c r="C68" s="6"/>
      <c r="D68" s="164"/>
      <c r="E68" s="6"/>
    </row>
    <row r="69" spans="3:5" ht="12.75">
      <c r="C69" s="6"/>
      <c r="D69" s="164"/>
      <c r="E69" s="6"/>
    </row>
    <row r="70" spans="1:5" ht="12.75">
      <c r="A70" s="5" t="s">
        <v>106</v>
      </c>
      <c r="C70" s="6"/>
      <c r="D70" s="164"/>
      <c r="E70" s="6"/>
    </row>
    <row r="71" spans="1:5" ht="12.75">
      <c r="A71" s="5" t="s">
        <v>257</v>
      </c>
      <c r="C71" s="6"/>
      <c r="D71" s="164"/>
      <c r="E71" s="6"/>
    </row>
  </sheetData>
  <printOptions/>
  <pageMargins left="0.82" right="0.75" top="0.19" bottom="0.16" header="0.5" footer="0.44"/>
  <pageSetup fitToHeight="1" fitToWidth="1"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workbookViewId="0" topLeftCell="A1">
      <selection activeCell="B15" sqref="B15"/>
    </sheetView>
  </sheetViews>
  <sheetFormatPr defaultColWidth="9.140625" defaultRowHeight="12.75"/>
  <cols>
    <col min="1" max="1" width="4.00390625" style="30" customWidth="1"/>
    <col min="2" max="2" width="27.140625" style="30" customWidth="1"/>
    <col min="3" max="3" width="10.7109375" style="30" customWidth="1"/>
    <col min="4" max="8" width="9.28125" style="30" customWidth="1"/>
    <col min="9" max="9" width="10.57421875" style="30" customWidth="1"/>
    <col min="10" max="12" width="9.28125" style="30" customWidth="1"/>
    <col min="13" max="16384" width="9.140625" style="30" customWidth="1"/>
  </cols>
  <sheetData>
    <row r="1" spans="1:11" ht="14.25">
      <c r="A1" s="192" t="s">
        <v>64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12.75">
      <c r="A2" s="193" t="str">
        <f>PL!A2</f>
        <v>(Company no. 63026-U)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ht="12.75">
      <c r="A3" s="146"/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spans="1:11" ht="14.25">
      <c r="A4" s="194" t="s">
        <v>65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</row>
    <row r="5" spans="1:11" ht="12.75">
      <c r="A5" s="195" t="s">
        <v>331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</row>
    <row r="6" spans="1:11" ht="12.75">
      <c r="A6" s="145" t="s">
        <v>2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</row>
    <row r="7" spans="1:11" ht="12.75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</row>
    <row r="8" spans="1:12" ht="12.75">
      <c r="A8" s="145"/>
      <c r="B8" s="145"/>
      <c r="C8" s="131" t="s">
        <v>225</v>
      </c>
      <c r="D8" s="132"/>
      <c r="E8" s="132"/>
      <c r="F8" s="132"/>
      <c r="G8" s="132"/>
      <c r="H8" s="132"/>
      <c r="I8" s="132"/>
      <c r="J8" s="133"/>
      <c r="K8" s="134" t="s">
        <v>66</v>
      </c>
      <c r="L8" s="135" t="s">
        <v>67</v>
      </c>
    </row>
    <row r="9" spans="1:12" ht="12.75">
      <c r="A9" s="145"/>
      <c r="B9" s="145"/>
      <c r="C9" s="134" t="s">
        <v>68</v>
      </c>
      <c r="D9" s="134"/>
      <c r="E9" s="190"/>
      <c r="F9" s="136" t="s">
        <v>235</v>
      </c>
      <c r="G9" s="137"/>
      <c r="H9" s="134" t="s">
        <v>69</v>
      </c>
      <c r="I9" s="134" t="s">
        <v>70</v>
      </c>
      <c r="J9" s="135" t="s">
        <v>71</v>
      </c>
      <c r="K9" s="138" t="s">
        <v>303</v>
      </c>
      <c r="L9" s="139" t="s">
        <v>72</v>
      </c>
    </row>
    <row r="10" spans="1:12" ht="12.75">
      <c r="A10" s="145"/>
      <c r="B10" s="145"/>
      <c r="C10" s="138" t="s">
        <v>73</v>
      </c>
      <c r="D10" s="138" t="s">
        <v>74</v>
      </c>
      <c r="E10" s="140" t="s">
        <v>211</v>
      </c>
      <c r="F10" s="134" t="s">
        <v>212</v>
      </c>
      <c r="G10" s="134" t="s">
        <v>236</v>
      </c>
      <c r="H10" s="138" t="s">
        <v>75</v>
      </c>
      <c r="I10" s="138" t="s">
        <v>76</v>
      </c>
      <c r="J10" s="141"/>
      <c r="K10" s="138"/>
      <c r="L10" s="139"/>
    </row>
    <row r="11" spans="1:12" ht="12.75">
      <c r="A11" s="145"/>
      <c r="B11" s="145"/>
      <c r="C11" s="142" t="s">
        <v>8</v>
      </c>
      <c r="D11" s="142" t="s">
        <v>8</v>
      </c>
      <c r="E11" s="143" t="s">
        <v>8</v>
      </c>
      <c r="F11" s="142" t="s">
        <v>8</v>
      </c>
      <c r="G11" s="142" t="s">
        <v>8</v>
      </c>
      <c r="H11" s="142" t="s">
        <v>8</v>
      </c>
      <c r="I11" s="142" t="s">
        <v>8</v>
      </c>
      <c r="J11" s="144" t="s">
        <v>8</v>
      </c>
      <c r="K11" s="142" t="s">
        <v>8</v>
      </c>
      <c r="L11" s="144" t="s">
        <v>8</v>
      </c>
    </row>
    <row r="12" spans="1:12" ht="6" customHeight="1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61"/>
      <c r="L12" s="31"/>
    </row>
    <row r="13" spans="1:11" ht="12.75">
      <c r="A13" s="146" t="s">
        <v>258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</row>
    <row r="14" spans="1:12" ht="12.75">
      <c r="A14" s="145" t="s">
        <v>344</v>
      </c>
      <c r="B14" s="145"/>
      <c r="C14" s="2">
        <v>730364</v>
      </c>
      <c r="D14" s="2">
        <f>G32</f>
        <v>9743</v>
      </c>
      <c r="E14" s="2">
        <v>278272</v>
      </c>
      <c r="F14" s="2">
        <v>174852</v>
      </c>
      <c r="G14" s="2">
        <f>G47</f>
        <v>329</v>
      </c>
      <c r="H14" s="2">
        <f>H54</f>
        <v>-233884</v>
      </c>
      <c r="I14" s="2">
        <v>-246578</v>
      </c>
      <c r="J14" s="2">
        <f>SUM(C14:I14)</f>
        <v>713098</v>
      </c>
      <c r="K14" s="2">
        <v>13139</v>
      </c>
      <c r="L14" s="10">
        <f>SUM(J14:K14)</f>
        <v>726237</v>
      </c>
    </row>
    <row r="15" spans="1:12" ht="12.75">
      <c r="A15" s="145" t="s">
        <v>345</v>
      </c>
      <c r="B15" s="145"/>
      <c r="C15" s="9">
        <v>0</v>
      </c>
      <c r="D15" s="9">
        <v>0</v>
      </c>
      <c r="E15" s="9">
        <v>0</v>
      </c>
      <c r="F15" s="9">
        <v>0</v>
      </c>
      <c r="G15" s="9">
        <f>G48</f>
        <v>33278</v>
      </c>
      <c r="H15" s="9">
        <v>0</v>
      </c>
      <c r="I15" s="9">
        <f>'[2]bs'!J45</f>
        <v>3221</v>
      </c>
      <c r="J15" s="9">
        <f>SUM(C15:I15)</f>
        <v>36499</v>
      </c>
      <c r="K15" s="9">
        <v>0</v>
      </c>
      <c r="L15" s="9">
        <f>SUM(J15:K15)</f>
        <v>36499</v>
      </c>
    </row>
    <row r="16" spans="1:12" ht="12.75">
      <c r="A16" s="146" t="s">
        <v>346</v>
      </c>
      <c r="B16" s="145"/>
      <c r="C16" s="2">
        <f>SUM(C14:C15)</f>
        <v>730364</v>
      </c>
      <c r="D16" s="2">
        <f aca="true" t="shared" si="0" ref="D16:L16">SUM(D14:D15)</f>
        <v>9743</v>
      </c>
      <c r="E16" s="2">
        <f t="shared" si="0"/>
        <v>278272</v>
      </c>
      <c r="F16" s="2">
        <f t="shared" si="0"/>
        <v>174852</v>
      </c>
      <c r="G16" s="2">
        <f t="shared" si="0"/>
        <v>33607</v>
      </c>
      <c r="H16" s="2">
        <f t="shared" si="0"/>
        <v>-233884</v>
      </c>
      <c r="I16" s="2">
        <f t="shared" si="0"/>
        <v>-243357</v>
      </c>
      <c r="J16" s="2">
        <f t="shared" si="0"/>
        <v>749597</v>
      </c>
      <c r="K16" s="2">
        <f t="shared" si="0"/>
        <v>13139</v>
      </c>
      <c r="L16" s="2">
        <f t="shared" si="0"/>
        <v>762736</v>
      </c>
    </row>
    <row r="17" spans="1:12" ht="12.75">
      <c r="A17" s="145" t="s">
        <v>347</v>
      </c>
      <c r="B17" s="145"/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f>PL!J48</f>
        <v>-13234</v>
      </c>
      <c r="J17" s="2">
        <f>SUM(C17:I17)</f>
        <v>-13234</v>
      </c>
      <c r="K17" s="10">
        <f>PL!J50</f>
        <v>86</v>
      </c>
      <c r="L17" s="10">
        <f>SUM(J17:K17)</f>
        <v>-13148</v>
      </c>
    </row>
    <row r="18" spans="1:12" ht="12.75">
      <c r="A18" s="145" t="s">
        <v>348</v>
      </c>
      <c r="B18" s="145"/>
      <c r="C18" s="2">
        <v>26783</v>
      </c>
      <c r="D18" s="2">
        <f>G34</f>
        <v>505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f>SUM(C18:I18)</f>
        <v>27288</v>
      </c>
      <c r="K18" s="10">
        <v>0</v>
      </c>
      <c r="L18" s="10">
        <f>SUM(J18:K18)</f>
        <v>27288</v>
      </c>
    </row>
    <row r="19" spans="1:12" ht="12.75">
      <c r="A19" s="145" t="s">
        <v>259</v>
      </c>
      <c r="B19" s="145"/>
      <c r="C19" s="2">
        <v>0</v>
      </c>
      <c r="D19" s="2">
        <v>0</v>
      </c>
      <c r="E19" s="2">
        <v>0</v>
      </c>
      <c r="F19" s="2">
        <v>-31333</v>
      </c>
      <c r="G19" s="2">
        <v>0</v>
      </c>
      <c r="H19" s="2">
        <v>0</v>
      </c>
      <c r="I19" s="2">
        <v>-3542</v>
      </c>
      <c r="J19" s="2">
        <f>SUM(C19:I19)</f>
        <v>-34875</v>
      </c>
      <c r="K19" s="159">
        <v>0</v>
      </c>
      <c r="L19" s="10">
        <f>SUM(J19:K19)</f>
        <v>-34875</v>
      </c>
    </row>
    <row r="20" spans="1:12" ht="12.75">
      <c r="A20" s="145" t="s">
        <v>349</v>
      </c>
      <c r="B20" s="145"/>
      <c r="C20" s="2">
        <v>0</v>
      </c>
      <c r="D20" s="2">
        <v>0</v>
      </c>
      <c r="E20" s="2">
        <f>-27286-655</f>
        <v>-27941</v>
      </c>
      <c r="F20" s="2">
        <v>0</v>
      </c>
      <c r="G20" s="2">
        <v>0</v>
      </c>
      <c r="H20" s="2">
        <v>0</v>
      </c>
      <c r="I20" s="2">
        <v>2780</v>
      </c>
      <c r="J20" s="2">
        <f>SUM(C20:I20)</f>
        <v>-25161</v>
      </c>
      <c r="K20" s="159">
        <v>0</v>
      </c>
      <c r="L20" s="10">
        <f>SUM(J20:K20)</f>
        <v>-25161</v>
      </c>
    </row>
    <row r="21" spans="1:12" ht="12.75">
      <c r="A21" s="145" t="s">
        <v>255</v>
      </c>
      <c r="B21" s="145"/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f>SUM(C21:I21)</f>
        <v>0</v>
      </c>
      <c r="K21" s="10">
        <v>-415</v>
      </c>
      <c r="L21" s="10">
        <f>SUM(J21:K21)</f>
        <v>-415</v>
      </c>
    </row>
    <row r="22" spans="1:12" ht="12.75">
      <c r="A22" s="145" t="s">
        <v>350</v>
      </c>
      <c r="B22" s="187"/>
      <c r="C22" s="2"/>
      <c r="D22" s="2"/>
      <c r="E22" s="2"/>
      <c r="F22" s="2"/>
      <c r="G22" s="2"/>
      <c r="H22" s="2"/>
      <c r="I22" s="2"/>
      <c r="J22" s="2"/>
      <c r="K22" s="10"/>
      <c r="L22" s="10"/>
    </row>
    <row r="23" spans="1:12" ht="12.75">
      <c r="A23" s="145"/>
      <c r="B23" s="188" t="s">
        <v>351</v>
      </c>
      <c r="C23" s="2"/>
      <c r="D23" s="2"/>
      <c r="E23" s="2"/>
      <c r="F23" s="2"/>
      <c r="G23" s="2"/>
      <c r="H23" s="2"/>
      <c r="I23" s="2">
        <v>-1537</v>
      </c>
      <c r="J23" s="2">
        <f>SUM(C23:I23)</f>
        <v>-1537</v>
      </c>
      <c r="K23" s="10">
        <v>0</v>
      </c>
      <c r="L23" s="10">
        <f>SUM(J23:K23)</f>
        <v>-1537</v>
      </c>
    </row>
    <row r="24" spans="1:12" ht="12.75">
      <c r="A24" s="145" t="s">
        <v>237</v>
      </c>
      <c r="B24" s="145"/>
      <c r="C24" s="2">
        <v>0</v>
      </c>
      <c r="D24" s="2">
        <f>G33</f>
        <v>43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f>SUM(C24:I24)</f>
        <v>43</v>
      </c>
      <c r="K24" s="10">
        <v>0</v>
      </c>
      <c r="L24" s="10">
        <f>SUM(J24:K24)</f>
        <v>43</v>
      </c>
    </row>
    <row r="25" spans="1:12" ht="13.5" thickBot="1">
      <c r="A25" s="146" t="s">
        <v>352</v>
      </c>
      <c r="B25" s="145"/>
      <c r="C25" s="25">
        <f>SUM(C16:C24)</f>
        <v>757147</v>
      </c>
      <c r="D25" s="25">
        <f aca="true" t="shared" si="1" ref="D25:L25">SUM(D16:D24)</f>
        <v>10291</v>
      </c>
      <c r="E25" s="25">
        <f t="shared" si="1"/>
        <v>250331</v>
      </c>
      <c r="F25" s="25">
        <f t="shared" si="1"/>
        <v>143519</v>
      </c>
      <c r="G25" s="25">
        <f t="shared" si="1"/>
        <v>33607</v>
      </c>
      <c r="H25" s="25">
        <f t="shared" si="1"/>
        <v>-233884</v>
      </c>
      <c r="I25" s="25">
        <f t="shared" si="1"/>
        <v>-258890</v>
      </c>
      <c r="J25" s="25">
        <f t="shared" si="1"/>
        <v>702121</v>
      </c>
      <c r="K25" s="25">
        <f t="shared" si="1"/>
        <v>12810</v>
      </c>
      <c r="L25" s="25">
        <f t="shared" si="1"/>
        <v>714931</v>
      </c>
    </row>
    <row r="26" spans="1:12" ht="12.75">
      <c r="A26" s="146"/>
      <c r="B26" s="145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145"/>
      <c r="B27" s="145"/>
      <c r="C27" s="2"/>
      <c r="D27" s="2"/>
      <c r="E27" s="2"/>
      <c r="F27" s="2"/>
      <c r="G27" s="2"/>
      <c r="H27" s="2"/>
      <c r="I27" s="2"/>
      <c r="J27" s="145"/>
      <c r="K27" s="2"/>
      <c r="L27" s="2"/>
    </row>
    <row r="28" spans="1:12" ht="12.75">
      <c r="A28" s="146" t="s">
        <v>74</v>
      </c>
      <c r="B28" s="146"/>
      <c r="C28" s="147" t="s">
        <v>78</v>
      </c>
      <c r="D28" s="148" t="s">
        <v>68</v>
      </c>
      <c r="E28" s="149" t="s">
        <v>79</v>
      </c>
      <c r="F28" s="150"/>
      <c r="G28" s="151"/>
      <c r="H28" s="2"/>
      <c r="I28" s="2"/>
      <c r="J28" s="2"/>
      <c r="K28" s="2"/>
      <c r="L28" s="145"/>
    </row>
    <row r="29" spans="1:12" ht="12.75">
      <c r="A29" s="146"/>
      <c r="B29" s="146"/>
      <c r="C29" s="152" t="s">
        <v>80</v>
      </c>
      <c r="D29" s="153" t="s">
        <v>81</v>
      </c>
      <c r="E29" s="154" t="s">
        <v>82</v>
      </c>
      <c r="F29" s="153" t="s">
        <v>83</v>
      </c>
      <c r="G29" s="139" t="s">
        <v>71</v>
      </c>
      <c r="H29" s="2"/>
      <c r="I29" s="2"/>
      <c r="J29" s="2"/>
      <c r="K29" s="2"/>
      <c r="L29" s="145"/>
    </row>
    <row r="30" spans="1:12" ht="12.75">
      <c r="A30" s="146"/>
      <c r="B30" s="146"/>
      <c r="C30" s="155" t="s">
        <v>8</v>
      </c>
      <c r="D30" s="156" t="s">
        <v>8</v>
      </c>
      <c r="E30" s="157" t="s">
        <v>8</v>
      </c>
      <c r="F30" s="156" t="s">
        <v>8</v>
      </c>
      <c r="G30" s="144" t="s">
        <v>8</v>
      </c>
      <c r="H30" s="2"/>
      <c r="I30" s="2"/>
      <c r="J30" s="2"/>
      <c r="K30" s="2"/>
      <c r="L30" s="145"/>
    </row>
    <row r="31" spans="1:12" ht="12.75">
      <c r="A31" s="145"/>
      <c r="B31" s="145"/>
      <c r="C31" s="2"/>
      <c r="D31" s="2"/>
      <c r="E31" s="2"/>
      <c r="F31" s="2"/>
      <c r="G31" s="2"/>
      <c r="H31" s="10"/>
      <c r="I31" s="10"/>
      <c r="J31" s="10"/>
      <c r="K31" s="10"/>
      <c r="L31" s="161"/>
    </row>
    <row r="32" spans="1:12" ht="12.75">
      <c r="A32" s="146" t="str">
        <f>A13</f>
        <v>At 1 July 2008</v>
      </c>
      <c r="B32" s="145"/>
      <c r="C32" s="10">
        <v>2234</v>
      </c>
      <c r="D32" s="10">
        <f>D64</f>
        <v>4584</v>
      </c>
      <c r="E32" s="10">
        <v>1325</v>
      </c>
      <c r="F32" s="10">
        <f>F64</f>
        <v>1600</v>
      </c>
      <c r="G32" s="10">
        <f>SUM(C32:F32)</f>
        <v>9743</v>
      </c>
      <c r="H32" s="10"/>
      <c r="I32" s="10"/>
      <c r="J32" s="10"/>
      <c r="K32" s="10"/>
      <c r="L32" s="10"/>
    </row>
    <row r="33" spans="1:12" ht="12.75">
      <c r="A33" s="145" t="s">
        <v>237</v>
      </c>
      <c r="B33" s="145"/>
      <c r="C33" s="10">
        <v>0</v>
      </c>
      <c r="D33" s="2">
        <v>0</v>
      </c>
      <c r="E33" s="2">
        <v>43</v>
      </c>
      <c r="F33" s="2">
        <v>0</v>
      </c>
      <c r="G33" s="10">
        <f>SUM(C33:F33)</f>
        <v>43</v>
      </c>
      <c r="H33" s="10"/>
      <c r="I33" s="10"/>
      <c r="J33" s="162"/>
      <c r="K33" s="162"/>
      <c r="L33" s="162"/>
    </row>
    <row r="34" spans="1:12" ht="12.75">
      <c r="A34" s="145" t="s">
        <v>348</v>
      </c>
      <c r="B34" s="145"/>
      <c r="C34" s="10">
        <v>0</v>
      </c>
      <c r="D34" s="2">
        <v>505</v>
      </c>
      <c r="E34" s="2">
        <v>0</v>
      </c>
      <c r="F34" s="2">
        <v>0</v>
      </c>
      <c r="G34" s="10">
        <f>SUM(C34:F34)</f>
        <v>505</v>
      </c>
      <c r="H34" s="10"/>
      <c r="I34" s="10"/>
      <c r="J34" s="162"/>
      <c r="K34" s="162"/>
      <c r="L34" s="162"/>
    </row>
    <row r="35" spans="1:12" ht="13.5" thickBot="1">
      <c r="A35" s="146" t="str">
        <f>A25</f>
        <v>At 30 June 2009</v>
      </c>
      <c r="B35" s="145"/>
      <c r="C35" s="25">
        <f>SUM(C32:C34)</f>
        <v>2234</v>
      </c>
      <c r="D35" s="25">
        <f>SUM(D32:D34)</f>
        <v>5089</v>
      </c>
      <c r="E35" s="25">
        <f>SUM(E32:E34)</f>
        <v>1368</v>
      </c>
      <c r="F35" s="25">
        <f>SUM(F32:F34)</f>
        <v>1600</v>
      </c>
      <c r="G35" s="25">
        <f>SUM(G32:G34)</f>
        <v>10291</v>
      </c>
      <c r="H35" s="10"/>
      <c r="I35" s="10"/>
      <c r="J35" s="10"/>
      <c r="K35" s="10"/>
      <c r="L35" s="10"/>
    </row>
    <row r="36" spans="1:12" ht="12.75">
      <c r="A36" s="145"/>
      <c r="B36" s="145"/>
      <c r="C36" s="2"/>
      <c r="D36" s="2"/>
      <c r="E36" s="2"/>
      <c r="F36" s="2"/>
      <c r="G36" s="2"/>
      <c r="H36" s="10"/>
      <c r="I36" s="10"/>
      <c r="J36" s="10"/>
      <c r="K36" s="10"/>
      <c r="L36" s="162"/>
    </row>
    <row r="37" spans="1:12" ht="12.75">
      <c r="A37" s="145"/>
      <c r="B37" s="145"/>
      <c r="C37" s="2"/>
      <c r="D37" s="189"/>
      <c r="E37" s="2"/>
      <c r="F37" s="2"/>
      <c r="G37" s="2"/>
      <c r="H37" s="10"/>
      <c r="I37" s="10"/>
      <c r="J37" s="10"/>
      <c r="K37" s="10"/>
      <c r="L37" s="161"/>
    </row>
    <row r="38" spans="1:12" ht="12.75">
      <c r="A38" s="145"/>
      <c r="B38" s="145"/>
      <c r="C38" s="2"/>
      <c r="D38" s="2"/>
      <c r="E38" s="2"/>
      <c r="F38" s="2"/>
      <c r="G38" s="2"/>
      <c r="H38" s="2"/>
      <c r="I38" s="2"/>
      <c r="J38" s="2"/>
      <c r="K38" s="2"/>
      <c r="L38" s="145"/>
    </row>
    <row r="39" spans="1:11" s="145" customFormat="1" ht="12.75">
      <c r="A39" s="146" t="s">
        <v>353</v>
      </c>
      <c r="C39" s="2"/>
      <c r="D39" s="2"/>
      <c r="E39" s="2"/>
      <c r="F39" s="2"/>
      <c r="G39" s="2"/>
      <c r="H39" s="2"/>
      <c r="I39" s="2"/>
      <c r="J39" s="2"/>
      <c r="K39" s="2"/>
    </row>
    <row r="40" spans="1:12" s="145" customFormat="1" ht="12.75">
      <c r="A40" s="145" t="s">
        <v>238</v>
      </c>
      <c r="C40" s="2"/>
      <c r="D40" s="2"/>
      <c r="E40" s="2"/>
      <c r="F40" s="2"/>
      <c r="G40" s="2"/>
      <c r="H40" s="2"/>
      <c r="I40" s="2"/>
      <c r="J40" s="2"/>
      <c r="K40" s="10"/>
      <c r="L40" s="161"/>
    </row>
    <row r="41" spans="1:12" s="145" customFormat="1" ht="13.5" customHeight="1">
      <c r="A41" s="146"/>
      <c r="C41" s="131" t="s">
        <v>225</v>
      </c>
      <c r="D41" s="132"/>
      <c r="E41" s="132"/>
      <c r="F41" s="132"/>
      <c r="G41" s="132"/>
      <c r="H41" s="132"/>
      <c r="I41" s="132"/>
      <c r="J41" s="133"/>
      <c r="K41" s="134" t="s">
        <v>66</v>
      </c>
      <c r="L41" s="135" t="s">
        <v>67</v>
      </c>
    </row>
    <row r="42" spans="3:12" s="145" customFormat="1" ht="12.75">
      <c r="C42" s="134" t="s">
        <v>68</v>
      </c>
      <c r="D42" s="134"/>
      <c r="E42" s="190"/>
      <c r="F42" s="136" t="s">
        <v>235</v>
      </c>
      <c r="G42" s="137"/>
      <c r="H42" s="134" t="s">
        <v>69</v>
      </c>
      <c r="I42" s="134" t="s">
        <v>70</v>
      </c>
      <c r="J42" s="135" t="s">
        <v>71</v>
      </c>
      <c r="K42" s="138" t="s">
        <v>303</v>
      </c>
      <c r="L42" s="139" t="s">
        <v>72</v>
      </c>
    </row>
    <row r="43" spans="3:12" s="145" customFormat="1" ht="12.75">
      <c r="C43" s="138" t="s">
        <v>73</v>
      </c>
      <c r="D43" s="138" t="s">
        <v>74</v>
      </c>
      <c r="E43" s="140" t="s">
        <v>211</v>
      </c>
      <c r="F43" s="134" t="s">
        <v>212</v>
      </c>
      <c r="G43" s="134" t="s">
        <v>236</v>
      </c>
      <c r="H43" s="138" t="s">
        <v>75</v>
      </c>
      <c r="I43" s="138" t="s">
        <v>76</v>
      </c>
      <c r="J43" s="141"/>
      <c r="K43" s="138"/>
      <c r="L43" s="139"/>
    </row>
    <row r="44" spans="3:12" s="145" customFormat="1" ht="12.75">
      <c r="C44" s="142" t="s">
        <v>8</v>
      </c>
      <c r="D44" s="142" t="s">
        <v>8</v>
      </c>
      <c r="E44" s="143" t="s">
        <v>8</v>
      </c>
      <c r="F44" s="142" t="s">
        <v>8</v>
      </c>
      <c r="G44" s="142" t="s">
        <v>8</v>
      </c>
      <c r="H44" s="142" t="s">
        <v>8</v>
      </c>
      <c r="I44" s="142" t="s">
        <v>8</v>
      </c>
      <c r="J44" s="144" t="s">
        <v>8</v>
      </c>
      <c r="K44" s="142" t="s">
        <v>8</v>
      </c>
      <c r="L44" s="144" t="s">
        <v>8</v>
      </c>
    </row>
    <row r="45" spans="11:12" s="145" customFormat="1" ht="6" customHeight="1">
      <c r="K45" s="158"/>
      <c r="L45" s="158"/>
    </row>
    <row r="46" s="145" customFormat="1" ht="12.75">
      <c r="A46" s="146" t="s">
        <v>77</v>
      </c>
    </row>
    <row r="47" spans="1:12" s="145" customFormat="1" ht="12.75">
      <c r="A47" s="145" t="s">
        <v>344</v>
      </c>
      <c r="C47" s="2">
        <v>730364</v>
      </c>
      <c r="D47" s="2">
        <f>G61</f>
        <v>8739</v>
      </c>
      <c r="E47" s="2">
        <v>278637</v>
      </c>
      <c r="F47" s="2">
        <v>175282</v>
      </c>
      <c r="G47" s="2">
        <v>329</v>
      </c>
      <c r="H47" s="2">
        <v>-233884</v>
      </c>
      <c r="I47" s="2">
        <v>-304884</v>
      </c>
      <c r="J47" s="32">
        <f>SUM(C47:I47)</f>
        <v>654583</v>
      </c>
      <c r="K47" s="10">
        <v>5126</v>
      </c>
      <c r="L47" s="10">
        <f>+J47+K47</f>
        <v>659709</v>
      </c>
    </row>
    <row r="48" spans="1:12" s="145" customFormat="1" ht="12.75">
      <c r="A48" s="145" t="s">
        <v>354</v>
      </c>
      <c r="C48" s="9">
        <v>0</v>
      </c>
      <c r="D48" s="9">
        <v>0</v>
      </c>
      <c r="E48" s="9">
        <v>0</v>
      </c>
      <c r="F48" s="9">
        <v>0</v>
      </c>
      <c r="G48" s="9">
        <f>'[2]bs'!J41</f>
        <v>33278</v>
      </c>
      <c r="H48" s="9">
        <v>0</v>
      </c>
      <c r="I48" s="9">
        <v>0</v>
      </c>
      <c r="J48" s="191">
        <f>SUM(C48:I48)</f>
        <v>33278</v>
      </c>
      <c r="K48" s="9">
        <v>0</v>
      </c>
      <c r="L48" s="9">
        <f>+J48+K48</f>
        <v>33278</v>
      </c>
    </row>
    <row r="49" spans="1:12" s="145" customFormat="1" ht="12.75">
      <c r="A49" s="146" t="s">
        <v>355</v>
      </c>
      <c r="C49" s="2">
        <f>SUM(C47:C48)</f>
        <v>730364</v>
      </c>
      <c r="D49" s="2">
        <f aca="true" t="shared" si="2" ref="D49:L49">SUM(D47:D48)</f>
        <v>8739</v>
      </c>
      <c r="E49" s="2">
        <f t="shared" si="2"/>
        <v>278637</v>
      </c>
      <c r="F49" s="2">
        <f t="shared" si="2"/>
        <v>175282</v>
      </c>
      <c r="G49" s="2">
        <f t="shared" si="2"/>
        <v>33607</v>
      </c>
      <c r="H49" s="2">
        <f t="shared" si="2"/>
        <v>-233884</v>
      </c>
      <c r="I49" s="2">
        <f t="shared" si="2"/>
        <v>-304884</v>
      </c>
      <c r="J49" s="2">
        <f t="shared" si="2"/>
        <v>687861</v>
      </c>
      <c r="K49" s="2">
        <f t="shared" si="2"/>
        <v>5126</v>
      </c>
      <c r="L49" s="2">
        <f t="shared" si="2"/>
        <v>692987</v>
      </c>
    </row>
    <row r="50" spans="1:12" s="145" customFormat="1" ht="12.75">
      <c r="A50" s="145" t="s">
        <v>356</v>
      </c>
      <c r="C50" s="159">
        <v>0</v>
      </c>
      <c r="D50" s="10">
        <f>G62</f>
        <v>118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32">
        <f>SUM(C50:I50)</f>
        <v>118</v>
      </c>
      <c r="K50" s="32">
        <v>0</v>
      </c>
      <c r="L50" s="10">
        <f>+J50+K50</f>
        <v>118</v>
      </c>
    </row>
    <row r="51" spans="1:12" s="145" customFormat="1" ht="12.75">
      <c r="A51" s="145" t="s">
        <v>357</v>
      </c>
      <c r="C51" s="2">
        <v>0</v>
      </c>
      <c r="D51" s="2">
        <v>0</v>
      </c>
      <c r="E51" s="2">
        <v>-365</v>
      </c>
      <c r="F51" s="2">
        <v>-430</v>
      </c>
      <c r="G51" s="2">
        <v>0</v>
      </c>
      <c r="H51" s="2">
        <v>0</v>
      </c>
      <c r="I51" s="2">
        <v>0</v>
      </c>
      <c r="J51" s="32">
        <f>SUM(C51:I51)</f>
        <v>-795</v>
      </c>
      <c r="K51" s="10">
        <v>0</v>
      </c>
      <c r="L51" s="10">
        <f>+J51+K51</f>
        <v>-795</v>
      </c>
    </row>
    <row r="52" spans="1:12" s="145" customFormat="1" ht="12.75">
      <c r="A52" s="145" t="s">
        <v>358</v>
      </c>
      <c r="C52" s="159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f>'[2]pl'!L48</f>
        <v>61527</v>
      </c>
      <c r="J52" s="32">
        <f>SUM(C52:I52)</f>
        <v>61527</v>
      </c>
      <c r="K52" s="32">
        <f>'[2]pl'!L50</f>
        <v>8013</v>
      </c>
      <c r="L52" s="10">
        <f>+J52+K52</f>
        <v>69540</v>
      </c>
    </row>
    <row r="53" spans="1:12" s="145" customFormat="1" ht="12.75">
      <c r="A53" s="145" t="s">
        <v>237</v>
      </c>
      <c r="C53" s="10">
        <v>0</v>
      </c>
      <c r="D53" s="10">
        <f>G63</f>
        <v>886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32">
        <f>SUM(C53:I53)</f>
        <v>886</v>
      </c>
      <c r="K53" s="32">
        <v>0</v>
      </c>
      <c r="L53" s="10">
        <f>+J53+K53</f>
        <v>886</v>
      </c>
    </row>
    <row r="54" spans="1:12" s="145" customFormat="1" ht="13.5" thickBot="1">
      <c r="A54" s="146" t="s">
        <v>359</v>
      </c>
      <c r="C54" s="25">
        <f>SUM(C49:C53)</f>
        <v>730364</v>
      </c>
      <c r="D54" s="25">
        <f aca="true" t="shared" si="3" ref="D54:L54">SUM(D49:D53)</f>
        <v>9743</v>
      </c>
      <c r="E54" s="25">
        <f t="shared" si="3"/>
        <v>278272</v>
      </c>
      <c r="F54" s="25">
        <f t="shared" si="3"/>
        <v>174852</v>
      </c>
      <c r="G54" s="25">
        <f t="shared" si="3"/>
        <v>33607</v>
      </c>
      <c r="H54" s="25">
        <f t="shared" si="3"/>
        <v>-233884</v>
      </c>
      <c r="I54" s="25">
        <f t="shared" si="3"/>
        <v>-243357</v>
      </c>
      <c r="J54" s="25">
        <f t="shared" si="3"/>
        <v>749597</v>
      </c>
      <c r="K54" s="25">
        <f t="shared" si="3"/>
        <v>13139</v>
      </c>
      <c r="L54" s="25">
        <f t="shared" si="3"/>
        <v>762736</v>
      </c>
    </row>
    <row r="55" spans="3:12" s="145" customFormat="1" ht="12.75"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3:12" s="145" customFormat="1" ht="12.75">
      <c r="C56" s="10"/>
      <c r="D56" s="10"/>
      <c r="E56" s="10"/>
      <c r="F56" s="10"/>
      <c r="G56" s="10"/>
      <c r="H56" s="10"/>
      <c r="I56" s="10"/>
      <c r="J56" s="10"/>
      <c r="K56" s="32"/>
      <c r="L56" s="32"/>
    </row>
    <row r="57" spans="1:11" s="146" customFormat="1" ht="12.75">
      <c r="A57" s="146" t="s">
        <v>74</v>
      </c>
      <c r="C57" s="147" t="s">
        <v>78</v>
      </c>
      <c r="D57" s="148" t="s">
        <v>68</v>
      </c>
      <c r="E57" s="149" t="s">
        <v>79</v>
      </c>
      <c r="F57" s="150"/>
      <c r="G57" s="151"/>
      <c r="H57" s="10"/>
      <c r="I57" s="10"/>
      <c r="J57" s="10"/>
      <c r="K57" s="160"/>
    </row>
    <row r="58" spans="3:11" s="146" customFormat="1" ht="12.75">
      <c r="C58" s="152" t="s">
        <v>80</v>
      </c>
      <c r="D58" s="153" t="s">
        <v>81</v>
      </c>
      <c r="E58" s="154" t="s">
        <v>82</v>
      </c>
      <c r="F58" s="153" t="s">
        <v>83</v>
      </c>
      <c r="G58" s="139" t="s">
        <v>71</v>
      </c>
      <c r="H58" s="10"/>
      <c r="I58" s="10"/>
      <c r="J58" s="10"/>
      <c r="K58" s="160"/>
    </row>
    <row r="59" spans="3:11" s="146" customFormat="1" ht="12.75">
      <c r="C59" s="155" t="s">
        <v>8</v>
      </c>
      <c r="D59" s="156" t="s">
        <v>8</v>
      </c>
      <c r="E59" s="157" t="s">
        <v>8</v>
      </c>
      <c r="F59" s="156" t="s">
        <v>8</v>
      </c>
      <c r="G59" s="144" t="s">
        <v>8</v>
      </c>
      <c r="H59" s="10"/>
      <c r="I59" s="10"/>
      <c r="J59" s="10"/>
      <c r="K59" s="160"/>
    </row>
    <row r="60" spans="3:11" s="145" customFormat="1" ht="12.75">
      <c r="C60" s="10"/>
      <c r="D60" s="10"/>
      <c r="E60" s="10"/>
      <c r="F60" s="10"/>
      <c r="H60" s="10"/>
      <c r="I60" s="10"/>
      <c r="J60" s="10"/>
      <c r="K60" s="161"/>
    </row>
    <row r="61" spans="1:11" s="145" customFormat="1" ht="12.75">
      <c r="A61" s="145" t="str">
        <f>A46</f>
        <v>At 1 July 2007</v>
      </c>
      <c r="C61" s="10">
        <v>2116</v>
      </c>
      <c r="D61" s="10">
        <v>4584</v>
      </c>
      <c r="E61" s="10">
        <v>439</v>
      </c>
      <c r="F61" s="10">
        <v>1600</v>
      </c>
      <c r="G61" s="32">
        <f>SUM(C61:F61)</f>
        <v>8739</v>
      </c>
      <c r="H61" s="10"/>
      <c r="I61" s="10"/>
      <c r="J61" s="10"/>
      <c r="K61" s="162"/>
    </row>
    <row r="62" spans="1:11" s="145" customFormat="1" ht="12.75">
      <c r="A62" s="145" t="s">
        <v>356</v>
      </c>
      <c r="C62" s="10">
        <v>118</v>
      </c>
      <c r="D62" s="10">
        <v>0</v>
      </c>
      <c r="E62" s="10">
        <v>0</v>
      </c>
      <c r="F62" s="10">
        <v>0</v>
      </c>
      <c r="G62" s="32">
        <f>SUM(C62:F62)</f>
        <v>118</v>
      </c>
      <c r="H62" s="10"/>
      <c r="I62" s="10"/>
      <c r="J62" s="10"/>
      <c r="K62" s="162"/>
    </row>
    <row r="63" spans="1:11" s="145" customFormat="1" ht="12.75">
      <c r="A63" s="145" t="s">
        <v>237</v>
      </c>
      <c r="C63" s="32">
        <v>0</v>
      </c>
      <c r="D63" s="32">
        <v>0</v>
      </c>
      <c r="E63" s="32">
        <v>886</v>
      </c>
      <c r="F63" s="32">
        <v>0</v>
      </c>
      <c r="G63" s="32">
        <f>SUM(C63:F63)</f>
        <v>886</v>
      </c>
      <c r="H63" s="10"/>
      <c r="I63" s="10"/>
      <c r="J63" s="10"/>
      <c r="K63" s="162"/>
    </row>
    <row r="64" spans="1:11" s="145" customFormat="1" ht="13.5" thickBot="1">
      <c r="A64" s="145" t="str">
        <f>A54</f>
        <v>At 30 June 2008</v>
      </c>
      <c r="C64" s="163">
        <f>SUM(C61:C63)</f>
        <v>2234</v>
      </c>
      <c r="D64" s="163">
        <f>SUM(D61:D63)</f>
        <v>4584</v>
      </c>
      <c r="E64" s="163">
        <f>SUM(E61:E63)</f>
        <v>1325</v>
      </c>
      <c r="F64" s="163">
        <f>SUM(F61:F63)</f>
        <v>1600</v>
      </c>
      <c r="G64" s="163">
        <f>SUM(G61:G63)</f>
        <v>9743</v>
      </c>
      <c r="H64" s="10"/>
      <c r="I64" s="10"/>
      <c r="J64" s="10"/>
      <c r="K64" s="162"/>
    </row>
    <row r="65" spans="3:12" s="145" customFormat="1" ht="12.75">
      <c r="C65" s="32"/>
      <c r="D65" s="32"/>
      <c r="E65" s="32"/>
      <c r="F65" s="32"/>
      <c r="G65" s="32"/>
      <c r="H65" s="10"/>
      <c r="I65" s="10"/>
      <c r="J65" s="10"/>
      <c r="K65" s="32"/>
      <c r="L65" s="32"/>
    </row>
    <row r="66" spans="3:12" s="145" customFormat="1" ht="12.75">
      <c r="C66" s="32"/>
      <c r="D66" s="32"/>
      <c r="E66" s="32"/>
      <c r="F66" s="32"/>
      <c r="G66" s="32"/>
      <c r="H66" s="32"/>
      <c r="I66" s="32"/>
      <c r="J66" s="32"/>
      <c r="K66" s="32"/>
      <c r="L66" s="32"/>
    </row>
    <row r="67" spans="3:12" s="145" customFormat="1" ht="12.75" hidden="1">
      <c r="C67" s="32"/>
      <c r="D67" s="32"/>
      <c r="E67" s="32"/>
      <c r="F67" s="32"/>
      <c r="G67" s="32"/>
      <c r="H67" s="32"/>
      <c r="I67" s="32"/>
      <c r="J67" s="32"/>
      <c r="K67" s="32"/>
      <c r="L67" s="32"/>
    </row>
    <row r="68" spans="1:2" s="145" customFormat="1" ht="12.75">
      <c r="A68" s="145" t="s">
        <v>84</v>
      </c>
      <c r="B68" s="145" t="s">
        <v>85</v>
      </c>
    </row>
    <row r="69" spans="1:2" s="145" customFormat="1" ht="12.75">
      <c r="A69" s="145" t="s">
        <v>86</v>
      </c>
      <c r="B69" s="145" t="s">
        <v>87</v>
      </c>
    </row>
    <row r="70" s="145" customFormat="1" ht="12.75"/>
    <row r="72" ht="12.75">
      <c r="A72" s="33" t="s">
        <v>260</v>
      </c>
    </row>
    <row r="73" ht="12.75">
      <c r="A73" s="33" t="s">
        <v>261</v>
      </c>
    </row>
  </sheetData>
  <printOptions/>
  <pageMargins left="0.48" right="0.16" top="0.18" bottom="0.16" header="0.34" footer="0.16"/>
  <pageSetup fitToHeight="1" fitToWidth="1"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54"/>
  <sheetViews>
    <sheetView workbookViewId="0" topLeftCell="A327">
      <selection activeCell="R211" sqref="R211"/>
    </sheetView>
  </sheetViews>
  <sheetFormatPr defaultColWidth="9.140625" defaultRowHeight="12.75"/>
  <cols>
    <col min="1" max="1" width="4.140625" style="11" customWidth="1"/>
    <col min="2" max="2" width="3.140625" style="5" customWidth="1"/>
    <col min="3" max="3" width="4.421875" style="5" customWidth="1"/>
    <col min="4" max="4" width="12.28125" style="5" customWidth="1"/>
    <col min="5" max="5" width="4.8515625" style="5" customWidth="1"/>
    <col min="6" max="6" width="2.8515625" style="5" customWidth="1"/>
    <col min="7" max="7" width="0.9921875" style="5" customWidth="1"/>
    <col min="8" max="8" width="9.8515625" style="5" customWidth="1"/>
    <col min="9" max="9" width="0.5625" style="5" customWidth="1"/>
    <col min="10" max="11" width="13.421875" style="5" customWidth="1"/>
    <col min="12" max="12" width="1.57421875" style="5" customWidth="1"/>
    <col min="13" max="13" width="13.28125" style="5" customWidth="1"/>
    <col min="14" max="14" width="1.421875" style="5" customWidth="1"/>
    <col min="15" max="15" width="15.8515625" style="5" customWidth="1"/>
    <col min="16" max="16" width="1.57421875" style="5" customWidth="1"/>
    <col min="17" max="16384" width="9.140625" style="5" customWidth="1"/>
  </cols>
  <sheetData>
    <row r="1" ht="15.75">
      <c r="A1" s="34" t="str">
        <f>'[3]PL'!A1</f>
        <v>OLYMPIA INDUSTRIES BERHAD</v>
      </c>
    </row>
    <row r="2" ht="12.75">
      <c r="A2" s="118" t="str">
        <f>'[3]PL'!A2</f>
        <v>(Company no. 63026-U)</v>
      </c>
    </row>
    <row r="3" ht="12.75">
      <c r="B3" s="44"/>
    </row>
    <row r="4" spans="1:2" ht="14.25">
      <c r="A4" s="122" t="s">
        <v>107</v>
      </c>
      <c r="B4" s="44"/>
    </row>
    <row r="5" spans="1:2" ht="12.75">
      <c r="A5" s="45"/>
      <c r="B5" s="44"/>
    </row>
    <row r="6" spans="1:2" ht="12.75">
      <c r="A6" s="46" t="s">
        <v>108</v>
      </c>
      <c r="B6" s="4" t="s">
        <v>109</v>
      </c>
    </row>
    <row r="7" spans="2:16" ht="12.75">
      <c r="B7" s="47" t="s">
        <v>110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2:16" ht="12.75">
      <c r="B8" s="47" t="s">
        <v>111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2:16" ht="12.75"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</row>
    <row r="10" spans="2:16" ht="12.75">
      <c r="B10" s="47" t="s">
        <v>112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</row>
    <row r="11" spans="2:16" ht="12.75">
      <c r="B11" s="47" t="s">
        <v>262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</row>
    <row r="12" spans="2:16" ht="12.75">
      <c r="B12" s="47" t="s">
        <v>113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</row>
    <row r="13" spans="2:16" ht="12.75">
      <c r="B13" s="47" t="s">
        <v>263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</row>
    <row r="14" spans="2:16" ht="12.75"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</row>
    <row r="15" spans="2:16" ht="12.75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</row>
    <row r="16" spans="1:2" ht="12.75">
      <c r="A16" s="46" t="s">
        <v>114</v>
      </c>
      <c r="B16" s="4" t="s">
        <v>115</v>
      </c>
    </row>
    <row r="17" spans="1:2" ht="12.75">
      <c r="A17" s="14"/>
      <c r="B17" s="47" t="s">
        <v>116</v>
      </c>
    </row>
    <row r="18" spans="1:2" ht="12.75">
      <c r="A18" s="14"/>
      <c r="B18" s="47" t="s">
        <v>264</v>
      </c>
    </row>
    <row r="19" spans="1:12" ht="12.75">
      <c r="A19" s="14"/>
      <c r="B19" s="47"/>
      <c r="L19" s="39"/>
    </row>
    <row r="20" spans="1:2" ht="12.75">
      <c r="A20" s="14"/>
      <c r="B20" s="47"/>
    </row>
    <row r="21" spans="1:2" ht="12.75">
      <c r="A21" s="46" t="s">
        <v>117</v>
      </c>
      <c r="B21" s="4" t="s">
        <v>118</v>
      </c>
    </row>
    <row r="22" spans="1:2" ht="12.75">
      <c r="A22" s="14"/>
      <c r="B22" s="11" t="s">
        <v>265</v>
      </c>
    </row>
    <row r="23" spans="1:2" ht="12.75">
      <c r="A23" s="14"/>
      <c r="B23" s="47"/>
    </row>
    <row r="25" spans="1:2" ht="12.75">
      <c r="A25" s="46" t="s">
        <v>119</v>
      </c>
      <c r="B25" s="46" t="s">
        <v>120</v>
      </c>
    </row>
    <row r="26" spans="1:2" ht="12.75">
      <c r="A26" s="14"/>
      <c r="B26" s="11" t="s">
        <v>121</v>
      </c>
    </row>
    <row r="27" spans="1:2" ht="12.75">
      <c r="A27" s="14"/>
      <c r="B27" s="11"/>
    </row>
    <row r="29" spans="1:2" ht="12.75">
      <c r="A29" s="46" t="s">
        <v>122</v>
      </c>
      <c r="B29" s="4" t="s">
        <v>123</v>
      </c>
    </row>
    <row r="30" ht="12.75">
      <c r="B30" s="11" t="s">
        <v>360</v>
      </c>
    </row>
    <row r="31" ht="12.75">
      <c r="B31" s="11"/>
    </row>
    <row r="32" ht="12.75">
      <c r="B32" s="11"/>
    </row>
    <row r="33" spans="1:2" ht="12.75">
      <c r="A33" s="46" t="s">
        <v>124</v>
      </c>
      <c r="B33" s="4" t="s">
        <v>125</v>
      </c>
    </row>
    <row r="34" spans="1:2" ht="12.75">
      <c r="A34" s="14"/>
      <c r="B34" s="11" t="s">
        <v>361</v>
      </c>
    </row>
    <row r="35" spans="1:2" ht="12.75">
      <c r="A35" s="14"/>
      <c r="B35" s="11" t="s">
        <v>126</v>
      </c>
    </row>
    <row r="36" spans="1:2" ht="12.75">
      <c r="A36" s="14"/>
      <c r="B36" s="11"/>
    </row>
    <row r="37" spans="1:2" ht="12.75">
      <c r="A37" s="14"/>
      <c r="B37" s="11"/>
    </row>
    <row r="38" spans="1:2" ht="12.75">
      <c r="A38" s="46" t="s">
        <v>127</v>
      </c>
      <c r="B38" s="4" t="s">
        <v>128</v>
      </c>
    </row>
    <row r="39" spans="1:2" ht="12.75">
      <c r="A39" s="46"/>
      <c r="B39" s="5" t="s">
        <v>304</v>
      </c>
    </row>
    <row r="40" spans="1:2" ht="12.75">
      <c r="A40" s="46"/>
      <c r="B40" s="5" t="s">
        <v>362</v>
      </c>
    </row>
    <row r="41" ht="12.75">
      <c r="A41" s="46"/>
    </row>
    <row r="42" spans="1:3" ht="12.75">
      <c r="A42" s="46"/>
      <c r="B42" s="5" t="s">
        <v>363</v>
      </c>
      <c r="C42" s="5" t="s">
        <v>364</v>
      </c>
    </row>
    <row r="43" ht="12.75">
      <c r="A43" s="46"/>
    </row>
    <row r="44" spans="1:3" ht="12.75">
      <c r="A44" s="46"/>
      <c r="B44" s="5" t="s">
        <v>365</v>
      </c>
      <c r="C44" s="5" t="s">
        <v>366</v>
      </c>
    </row>
    <row r="45" spans="1:3" ht="12.75">
      <c r="A45" s="46"/>
      <c r="C45" s="196" t="s">
        <v>367</v>
      </c>
    </row>
    <row r="46" ht="12.75">
      <c r="A46" s="46"/>
    </row>
    <row r="47" spans="1:3" ht="12.75">
      <c r="A47" s="46"/>
      <c r="B47" s="5" t="s">
        <v>368</v>
      </c>
      <c r="C47" s="5" t="s">
        <v>369</v>
      </c>
    </row>
    <row r="48" spans="1:14" ht="12.75">
      <c r="A48" s="46"/>
      <c r="C48" s="5" t="s">
        <v>428</v>
      </c>
      <c r="I48" s="48"/>
      <c r="J48" s="48"/>
      <c r="K48" s="48"/>
      <c r="L48" s="49"/>
      <c r="M48" s="48"/>
      <c r="N48" s="48"/>
    </row>
    <row r="49" spans="1:14" ht="12.75">
      <c r="A49" s="46"/>
      <c r="B49" s="4"/>
      <c r="I49" s="48"/>
      <c r="J49" s="48"/>
      <c r="K49" s="48"/>
      <c r="L49" s="49"/>
      <c r="M49" s="48"/>
      <c r="N49" s="48"/>
    </row>
    <row r="50" spans="1:14" ht="12.75">
      <c r="A50" s="46"/>
      <c r="B50" s="4"/>
      <c r="I50" s="48"/>
      <c r="J50" s="48"/>
      <c r="K50" s="48"/>
      <c r="L50" s="49"/>
      <c r="M50" s="48"/>
      <c r="N50" s="48"/>
    </row>
    <row r="51" spans="1:14" ht="12.75">
      <c r="A51" s="46" t="s">
        <v>129</v>
      </c>
      <c r="B51" s="4" t="s">
        <v>130</v>
      </c>
      <c r="I51" s="48"/>
      <c r="J51" s="48"/>
      <c r="K51" s="48"/>
      <c r="M51" s="48"/>
      <c r="N51" s="48"/>
    </row>
    <row r="52" spans="2:14" ht="12.75">
      <c r="B52" s="50" t="s">
        <v>370</v>
      </c>
      <c r="I52" s="48"/>
      <c r="J52" s="48"/>
      <c r="K52" s="48"/>
      <c r="M52" s="48"/>
      <c r="N52" s="48"/>
    </row>
    <row r="53" spans="2:14" ht="12.75">
      <c r="B53" s="51"/>
      <c r="C53" s="47"/>
      <c r="I53" s="48"/>
      <c r="J53" s="48"/>
      <c r="K53" s="48"/>
      <c r="M53" s="48"/>
      <c r="N53" s="48"/>
    </row>
    <row r="54" spans="9:16" ht="12.75">
      <c r="I54" s="48"/>
      <c r="J54" s="48"/>
      <c r="K54" s="48"/>
      <c r="L54" s="39"/>
      <c r="M54" s="48"/>
      <c r="N54" s="48"/>
      <c r="O54" s="39"/>
      <c r="P54" s="39"/>
    </row>
    <row r="55" spans="1:14" ht="12.75">
      <c r="A55" s="46" t="s">
        <v>131</v>
      </c>
      <c r="B55" s="53" t="s">
        <v>132</v>
      </c>
      <c r="I55" s="48"/>
      <c r="J55" s="48"/>
      <c r="K55" s="48"/>
      <c r="M55" s="48"/>
      <c r="N55" s="48"/>
    </row>
    <row r="56" spans="1:14" ht="12.75">
      <c r="A56" s="46"/>
      <c r="B56" s="54"/>
      <c r="I56" s="48"/>
      <c r="J56" s="48"/>
      <c r="K56" s="43" t="s">
        <v>133</v>
      </c>
      <c r="M56" s="128" t="s">
        <v>134</v>
      </c>
      <c r="N56" s="128"/>
    </row>
    <row r="57" spans="1:14" ht="12.75">
      <c r="A57" s="46"/>
      <c r="B57" s="54"/>
      <c r="I57" s="48"/>
      <c r="J57" s="48"/>
      <c r="K57" s="56" t="s">
        <v>312</v>
      </c>
      <c r="M57" s="56" t="s">
        <v>312</v>
      </c>
      <c r="N57" s="56"/>
    </row>
    <row r="58" spans="9:16" ht="15">
      <c r="I58" s="57"/>
      <c r="J58" s="57"/>
      <c r="K58" s="58" t="s">
        <v>326</v>
      </c>
      <c r="M58" s="58" t="s">
        <v>327</v>
      </c>
      <c r="N58" s="58"/>
      <c r="P58" s="59"/>
    </row>
    <row r="59" spans="2:14" ht="15" customHeight="1">
      <c r="B59" s="4" t="s">
        <v>135</v>
      </c>
      <c r="I59" s="60"/>
      <c r="J59" s="60"/>
      <c r="K59" s="43" t="s">
        <v>8</v>
      </c>
      <c r="M59" s="43" t="s">
        <v>8</v>
      </c>
      <c r="N59" s="43"/>
    </row>
    <row r="60" spans="2:14" ht="12.75">
      <c r="B60" s="47"/>
      <c r="C60" s="5" t="s">
        <v>136</v>
      </c>
      <c r="I60" s="60"/>
      <c r="J60" s="60"/>
      <c r="K60" s="13">
        <v>4262</v>
      </c>
      <c r="M60" s="13">
        <v>5305</v>
      </c>
      <c r="N60" s="13"/>
    </row>
    <row r="61" spans="2:14" ht="12.75">
      <c r="B61" s="47"/>
      <c r="C61" s="5" t="s">
        <v>137</v>
      </c>
      <c r="I61" s="60"/>
      <c r="J61" s="60"/>
      <c r="K61" s="13">
        <v>46155</v>
      </c>
      <c r="M61" s="13">
        <v>134973</v>
      </c>
      <c r="N61" s="13"/>
    </row>
    <row r="62" spans="3:14" ht="12.75">
      <c r="C62" s="5" t="s">
        <v>139</v>
      </c>
      <c r="I62" s="60"/>
      <c r="J62" s="60"/>
      <c r="K62" s="13">
        <v>171273</v>
      </c>
      <c r="M62" s="13">
        <v>141015</v>
      </c>
      <c r="N62" s="13"/>
    </row>
    <row r="63" spans="3:14" ht="12.75">
      <c r="C63" s="5" t="s">
        <v>140</v>
      </c>
      <c r="I63" s="55"/>
      <c r="J63" s="55"/>
      <c r="K63" s="40">
        <v>123278</v>
      </c>
      <c r="M63" s="40">
        <v>137070</v>
      </c>
      <c r="N63" s="41"/>
    </row>
    <row r="64" spans="2:14" ht="12.75">
      <c r="B64" s="47"/>
      <c r="C64" s="5" t="s">
        <v>141</v>
      </c>
      <c r="I64" s="60"/>
      <c r="J64" s="60"/>
      <c r="K64" s="13">
        <f>SUM(K60:K63)</f>
        <v>344968</v>
      </c>
      <c r="M64" s="13">
        <f>SUM(M60:M63)</f>
        <v>418363</v>
      </c>
      <c r="N64" s="13"/>
    </row>
    <row r="65" spans="1:14" ht="12.75">
      <c r="A65" s="14"/>
      <c r="B65" s="47"/>
      <c r="C65" s="5" t="s">
        <v>142</v>
      </c>
      <c r="I65" s="60"/>
      <c r="J65" s="60"/>
      <c r="K65" s="13">
        <v>-17094</v>
      </c>
      <c r="M65" s="13">
        <v>-20450</v>
      </c>
      <c r="N65" s="13"/>
    </row>
    <row r="66" spans="1:14" ht="13.5" thickBot="1">
      <c r="A66" s="14"/>
      <c r="C66" s="5" t="s">
        <v>71</v>
      </c>
      <c r="I66" s="60"/>
      <c r="J66" s="60"/>
      <c r="K66" s="62">
        <f>SUM(K64:K65)</f>
        <v>327874</v>
      </c>
      <c r="M66" s="62">
        <f>SUM(M64:M65)</f>
        <v>397913</v>
      </c>
      <c r="N66" s="41"/>
    </row>
    <row r="67" spans="1:14" ht="13.5" thickTop="1">
      <c r="A67" s="14"/>
      <c r="B67" s="47"/>
      <c r="I67" s="60"/>
      <c r="J67" s="60"/>
      <c r="K67" s="124"/>
      <c r="L67" s="124"/>
      <c r="M67" s="124"/>
      <c r="N67" s="124"/>
    </row>
    <row r="68" spans="1:14" ht="12.75">
      <c r="A68" s="14"/>
      <c r="B68" s="47"/>
      <c r="I68" s="60"/>
      <c r="J68" s="60"/>
      <c r="K68" s="124"/>
      <c r="L68" s="124"/>
      <c r="M68" s="124"/>
      <c r="N68" s="124"/>
    </row>
    <row r="69" spans="1:14" ht="12.75">
      <c r="A69" s="46" t="s">
        <v>131</v>
      </c>
      <c r="B69" s="53" t="s">
        <v>266</v>
      </c>
      <c r="I69" s="60"/>
      <c r="J69" s="60"/>
      <c r="K69" s="124"/>
      <c r="L69" s="124"/>
      <c r="M69" s="124"/>
      <c r="N69" s="124"/>
    </row>
    <row r="70" spans="1:14" ht="12.75">
      <c r="A70" s="14"/>
      <c r="B70" s="47"/>
      <c r="I70" s="60"/>
      <c r="J70" s="60"/>
      <c r="K70" s="43" t="s">
        <v>133</v>
      </c>
      <c r="M70" s="128" t="s">
        <v>134</v>
      </c>
      <c r="N70" s="128"/>
    </row>
    <row r="71" spans="1:14" ht="12.75">
      <c r="A71" s="14"/>
      <c r="B71" s="47"/>
      <c r="I71" s="60"/>
      <c r="J71" s="60"/>
      <c r="K71" s="56" t="s">
        <v>312</v>
      </c>
      <c r="M71" s="56" t="s">
        <v>312</v>
      </c>
      <c r="N71" s="56"/>
    </row>
    <row r="72" spans="1:14" ht="15">
      <c r="A72" s="14"/>
      <c r="B72" s="47"/>
      <c r="I72" s="60"/>
      <c r="J72" s="60"/>
      <c r="K72" s="58" t="s">
        <v>326</v>
      </c>
      <c r="M72" s="58" t="s">
        <v>327</v>
      </c>
      <c r="N72" s="58"/>
    </row>
    <row r="73" spans="1:14" ht="12.75">
      <c r="A73" s="14"/>
      <c r="B73" s="47"/>
      <c r="I73" s="60"/>
      <c r="J73" s="60"/>
      <c r="K73" s="43" t="s">
        <v>8</v>
      </c>
      <c r="M73" s="43" t="s">
        <v>8</v>
      </c>
      <c r="N73" s="43"/>
    </row>
    <row r="74" spans="2:14" ht="12.75">
      <c r="B74" s="4" t="s">
        <v>143</v>
      </c>
      <c r="I74" s="60"/>
      <c r="J74" s="60"/>
      <c r="M74" s="13"/>
      <c r="N74" s="13"/>
    </row>
    <row r="75" spans="2:14" ht="12.75">
      <c r="B75" s="47"/>
      <c r="C75" s="5" t="s">
        <v>136</v>
      </c>
      <c r="I75" s="60"/>
      <c r="J75" s="60"/>
      <c r="K75" s="13">
        <v>-2971</v>
      </c>
      <c r="M75" s="13">
        <v>-5089</v>
      </c>
      <c r="N75" s="13"/>
    </row>
    <row r="76" spans="2:14" ht="12.75">
      <c r="B76" s="47"/>
      <c r="C76" s="5" t="s">
        <v>137</v>
      </c>
      <c r="I76" s="60"/>
      <c r="J76" s="60"/>
      <c r="K76" s="13">
        <v>-92</v>
      </c>
      <c r="M76" s="13">
        <v>35126</v>
      </c>
      <c r="N76" s="13"/>
    </row>
    <row r="77" spans="3:14" ht="12.75">
      <c r="C77" s="47" t="s">
        <v>138</v>
      </c>
      <c r="I77" s="60"/>
      <c r="J77" s="60"/>
      <c r="K77" s="13">
        <v>0</v>
      </c>
      <c r="M77" s="13">
        <v>-458</v>
      </c>
      <c r="N77" s="13"/>
    </row>
    <row r="78" spans="3:14" ht="12.75">
      <c r="C78" s="63" t="s">
        <v>139</v>
      </c>
      <c r="I78" s="60"/>
      <c r="J78" s="60"/>
      <c r="K78" s="13">
        <v>9776</v>
      </c>
      <c r="M78" s="13">
        <v>6610</v>
      </c>
      <c r="N78" s="13"/>
    </row>
    <row r="79" spans="3:14" ht="12.75">
      <c r="C79" s="5" t="s">
        <v>140</v>
      </c>
      <c r="I79" s="60"/>
      <c r="J79" s="60"/>
      <c r="K79" s="40">
        <v>4029</v>
      </c>
      <c r="M79" s="40">
        <f>61998+961</f>
        <v>62959</v>
      </c>
      <c r="N79" s="41"/>
    </row>
    <row r="80" spans="2:14" ht="12.75">
      <c r="B80" s="47"/>
      <c r="I80" s="60"/>
      <c r="J80" s="60"/>
      <c r="K80" s="13">
        <f>SUM(K75:K79)</f>
        <v>10742</v>
      </c>
      <c r="M80" s="13">
        <f>SUM(M75:M79)</f>
        <v>99148</v>
      </c>
      <c r="N80" s="13"/>
    </row>
    <row r="81" spans="2:14" ht="12.75">
      <c r="B81" s="47"/>
      <c r="C81" s="11" t="s">
        <v>144</v>
      </c>
      <c r="I81" s="60"/>
      <c r="J81" s="60"/>
      <c r="K81" s="13">
        <v>-22316</v>
      </c>
      <c r="M81" s="13">
        <f>'[2]pl'!L27</f>
        <v>-21816</v>
      </c>
      <c r="N81" s="13"/>
    </row>
    <row r="82" spans="2:14" ht="12.75">
      <c r="B82" s="47"/>
      <c r="C82" s="5" t="s">
        <v>145</v>
      </c>
      <c r="I82" s="60"/>
      <c r="J82" s="60"/>
      <c r="K82" s="40">
        <v>1212</v>
      </c>
      <c r="M82" s="40">
        <v>2768</v>
      </c>
      <c r="N82" s="41"/>
    </row>
    <row r="83" spans="2:14" ht="12.75">
      <c r="B83" s="47"/>
      <c r="C83" s="5" t="s">
        <v>249</v>
      </c>
      <c r="I83" s="96"/>
      <c r="J83" s="96"/>
      <c r="K83" s="13">
        <f>SUM(K80:K82)</f>
        <v>-10362</v>
      </c>
      <c r="M83" s="13">
        <f>SUM(M80:M82)</f>
        <v>80100</v>
      </c>
      <c r="N83" s="13"/>
    </row>
    <row r="84" spans="2:14" ht="12.75">
      <c r="B84" s="47"/>
      <c r="C84" s="5" t="s">
        <v>146</v>
      </c>
      <c r="I84" s="96"/>
      <c r="J84" s="96"/>
      <c r="K84" s="13">
        <v>-2786</v>
      </c>
      <c r="M84" s="13">
        <v>-10560</v>
      </c>
      <c r="N84" s="13"/>
    </row>
    <row r="85" spans="2:14" ht="13.5" thickBot="1">
      <c r="B85" s="47"/>
      <c r="C85" s="5" t="s">
        <v>273</v>
      </c>
      <c r="I85" s="96"/>
      <c r="J85" s="96"/>
      <c r="K85" s="62">
        <f>SUM(K83:K84)</f>
        <v>-13148</v>
      </c>
      <c r="M85" s="62">
        <f>SUM(M83:M84)</f>
        <v>69540</v>
      </c>
      <c r="N85" s="41"/>
    </row>
    <row r="86" spans="2:14" ht="13.5" thickTop="1">
      <c r="B86" s="47"/>
      <c r="I86" s="96"/>
      <c r="J86" s="96"/>
      <c r="K86" s="124"/>
      <c r="L86" s="124"/>
      <c r="M86" s="124"/>
      <c r="N86" s="124"/>
    </row>
    <row r="87" spans="1:12" ht="12.75">
      <c r="A87" s="51"/>
      <c r="B87" s="47"/>
      <c r="K87" s="13"/>
      <c r="L87" s="13"/>
    </row>
    <row r="88" spans="1:2" ht="12.75">
      <c r="A88" s="46" t="s">
        <v>147</v>
      </c>
      <c r="B88" s="54" t="s">
        <v>148</v>
      </c>
    </row>
    <row r="89" spans="1:2" ht="12.75">
      <c r="A89" s="46"/>
      <c r="B89" s="11" t="s">
        <v>149</v>
      </c>
    </row>
    <row r="90" spans="1:2" ht="12.75">
      <c r="A90" s="46"/>
      <c r="B90" s="47" t="s">
        <v>267</v>
      </c>
    </row>
    <row r="91" spans="1:2" ht="12.75">
      <c r="A91" s="46"/>
      <c r="B91" s="47"/>
    </row>
    <row r="92" spans="1:2" ht="12.75">
      <c r="A92" s="46"/>
      <c r="B92" s="47"/>
    </row>
    <row r="93" spans="1:2" ht="12.75">
      <c r="A93" s="46" t="s">
        <v>150</v>
      </c>
      <c r="B93" s="46" t="s">
        <v>151</v>
      </c>
    </row>
    <row r="94" spans="1:2" ht="12.75">
      <c r="A94" s="46"/>
      <c r="B94" s="11" t="s">
        <v>371</v>
      </c>
    </row>
    <row r="95" spans="1:2" ht="12.75">
      <c r="A95" s="46"/>
      <c r="B95" s="46"/>
    </row>
    <row r="96" spans="1:2" ht="12.75">
      <c r="A96" s="46"/>
      <c r="B96" s="5" t="s">
        <v>372</v>
      </c>
    </row>
    <row r="97" spans="1:2" ht="12.75">
      <c r="A97" s="46"/>
      <c r="B97" s="5" t="s">
        <v>373</v>
      </c>
    </row>
    <row r="98" spans="1:2" ht="12.75">
      <c r="A98" s="46"/>
      <c r="B98" s="5" t="s">
        <v>429</v>
      </c>
    </row>
    <row r="99" spans="1:2" ht="12.75">
      <c r="A99" s="46"/>
      <c r="B99" s="11"/>
    </row>
    <row r="100" spans="1:2" ht="12.75">
      <c r="A100" s="46"/>
      <c r="B100" s="46"/>
    </row>
    <row r="101" spans="1:2" ht="12.75">
      <c r="A101" s="46" t="s">
        <v>152</v>
      </c>
      <c r="B101" s="46" t="s">
        <v>153</v>
      </c>
    </row>
    <row r="102" spans="1:2" ht="12.75">
      <c r="A102" s="46"/>
      <c r="B102" s="64" t="s">
        <v>374</v>
      </c>
    </row>
    <row r="103" spans="1:2" ht="12.75">
      <c r="A103" s="46"/>
      <c r="B103" s="64"/>
    </row>
    <row r="104" spans="1:3" ht="12.75">
      <c r="A104" s="46"/>
      <c r="B104" s="5" t="s">
        <v>363</v>
      </c>
      <c r="C104" s="11" t="s">
        <v>310</v>
      </c>
    </row>
    <row r="105" spans="1:3" ht="12.75">
      <c r="A105" s="46"/>
      <c r="C105" s="11" t="s">
        <v>311</v>
      </c>
    </row>
    <row r="106" spans="1:3" ht="12.75">
      <c r="A106" s="46"/>
      <c r="C106" s="11" t="s">
        <v>375</v>
      </c>
    </row>
    <row r="107" spans="1:3" ht="12.75">
      <c r="A107" s="46"/>
      <c r="C107" s="11" t="s">
        <v>376</v>
      </c>
    </row>
    <row r="108" spans="1:2" ht="12.75">
      <c r="A108" s="46"/>
      <c r="B108" s="64"/>
    </row>
    <row r="109" spans="1:3" ht="12.75">
      <c r="A109" s="46"/>
      <c r="B109" s="5" t="s">
        <v>365</v>
      </c>
      <c r="C109" s="5" t="s">
        <v>430</v>
      </c>
    </row>
    <row r="110" spans="1:3" ht="12.75">
      <c r="A110" s="46"/>
      <c r="C110" s="5" t="s">
        <v>377</v>
      </c>
    </row>
    <row r="111" spans="1:2" ht="12.75">
      <c r="A111" s="46"/>
      <c r="B111" s="64"/>
    </row>
    <row r="112" spans="1:3" ht="12.75">
      <c r="A112" s="46"/>
      <c r="B112" s="5" t="s">
        <v>368</v>
      </c>
      <c r="C112" s="5" t="s">
        <v>431</v>
      </c>
    </row>
    <row r="113" spans="1:3" ht="12.75">
      <c r="A113" s="46"/>
      <c r="C113" s="5" t="s">
        <v>432</v>
      </c>
    </row>
    <row r="114" ht="12.75">
      <c r="A114" s="46"/>
    </row>
    <row r="115" spans="1:2" ht="12.75">
      <c r="A115" s="46"/>
      <c r="B115" s="64"/>
    </row>
    <row r="116" spans="1:16" ht="12.75">
      <c r="A116" s="46" t="s">
        <v>154</v>
      </c>
      <c r="B116" s="65" t="s">
        <v>155</v>
      </c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</row>
    <row r="117" spans="1:16" ht="12.75">
      <c r="A117" s="46"/>
      <c r="B117" s="11" t="s">
        <v>268</v>
      </c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</row>
    <row r="118" spans="1:16" ht="12.75">
      <c r="A118" s="46"/>
      <c r="B118" s="71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</row>
    <row r="119" spans="1:16" ht="12.75">
      <c r="A119" s="46"/>
      <c r="B119" s="11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</row>
    <row r="120" spans="1:16" ht="12.75">
      <c r="A120" s="46" t="s">
        <v>156</v>
      </c>
      <c r="B120" s="65" t="s">
        <v>157</v>
      </c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</row>
    <row r="121" spans="1:16" ht="12.75">
      <c r="A121" s="46"/>
      <c r="B121" s="11" t="s">
        <v>378</v>
      </c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</row>
    <row r="122" spans="1:16" ht="12.75">
      <c r="A122" s="46"/>
      <c r="B122" s="11"/>
      <c r="C122" s="47"/>
      <c r="D122" s="47"/>
      <c r="E122" s="47"/>
      <c r="F122" s="47"/>
      <c r="G122" s="47"/>
      <c r="H122" s="47"/>
      <c r="I122" s="47"/>
      <c r="J122" s="47"/>
      <c r="K122" s="47"/>
      <c r="M122" s="61" t="s">
        <v>8</v>
      </c>
      <c r="N122" s="61"/>
      <c r="P122" s="47"/>
    </row>
    <row r="123" spans="1:2" ht="12.75">
      <c r="A123" s="46"/>
      <c r="B123" s="51" t="s">
        <v>158</v>
      </c>
    </row>
    <row r="124" spans="1:16" ht="13.5" thickBot="1">
      <c r="A124" s="1"/>
      <c r="B124" s="11"/>
      <c r="C124" s="47" t="s">
        <v>31</v>
      </c>
      <c r="D124" s="47"/>
      <c r="E124" s="47"/>
      <c r="F124" s="47"/>
      <c r="G124" s="47"/>
      <c r="H124" s="47"/>
      <c r="I124" s="47"/>
      <c r="J124" s="47"/>
      <c r="K124" s="47"/>
      <c r="M124" s="66">
        <f>-SUM('[2]Consol BS'!R142:R143)</f>
        <v>1804.2999999999997</v>
      </c>
      <c r="N124" s="67"/>
      <c r="P124" s="47"/>
    </row>
    <row r="125" spans="1:16" ht="12.75">
      <c r="A125" s="1"/>
      <c r="B125" s="11"/>
      <c r="C125" s="47"/>
      <c r="D125" s="47"/>
      <c r="E125" s="47"/>
      <c r="F125" s="47"/>
      <c r="G125" s="47"/>
      <c r="H125" s="47"/>
      <c r="I125" s="47"/>
      <c r="J125" s="47"/>
      <c r="K125" s="47"/>
      <c r="L125" s="67"/>
      <c r="M125" s="47"/>
      <c r="N125" s="47"/>
      <c r="O125" s="47"/>
      <c r="P125" s="47"/>
    </row>
    <row r="126" spans="1:16" ht="12.75">
      <c r="A126" s="46" t="s">
        <v>379</v>
      </c>
      <c r="B126" s="65" t="s">
        <v>380</v>
      </c>
      <c r="C126" s="47"/>
      <c r="D126" s="47"/>
      <c r="E126" s="47"/>
      <c r="F126" s="47"/>
      <c r="G126" s="47"/>
      <c r="H126" s="47"/>
      <c r="I126" s="47"/>
      <c r="J126" s="47"/>
      <c r="K126" s="47"/>
      <c r="L126" s="67"/>
      <c r="M126" s="47"/>
      <c r="N126" s="47"/>
      <c r="O126" s="47"/>
      <c r="P126" s="47"/>
    </row>
    <row r="127" spans="1:16" ht="12.75">
      <c r="A127" s="1"/>
      <c r="B127" s="11" t="s">
        <v>439</v>
      </c>
      <c r="C127" s="47"/>
      <c r="D127" s="47"/>
      <c r="E127" s="47"/>
      <c r="F127" s="47"/>
      <c r="G127" s="47"/>
      <c r="H127" s="47"/>
      <c r="I127" s="47"/>
      <c r="J127" s="47"/>
      <c r="K127" s="47"/>
      <c r="L127" s="67"/>
      <c r="M127" s="47"/>
      <c r="N127" s="47"/>
      <c r="O127" s="47"/>
      <c r="P127" s="47"/>
    </row>
    <row r="128" spans="1:16" ht="12.75">
      <c r="A128" s="1"/>
      <c r="B128" s="11" t="s">
        <v>433</v>
      </c>
      <c r="C128" s="47"/>
      <c r="D128" s="47"/>
      <c r="E128" s="47"/>
      <c r="F128" s="47"/>
      <c r="G128" s="47"/>
      <c r="H128" s="47"/>
      <c r="I128" s="47"/>
      <c r="J128" s="47"/>
      <c r="K128" s="47"/>
      <c r="L128" s="67"/>
      <c r="M128" s="47"/>
      <c r="N128" s="47"/>
      <c r="O128" s="47"/>
      <c r="P128" s="47"/>
    </row>
    <row r="129" spans="1:16" ht="12.75">
      <c r="A129" s="1"/>
      <c r="B129" s="11" t="s">
        <v>381</v>
      </c>
      <c r="C129" s="47"/>
      <c r="D129" s="47"/>
      <c r="E129" s="47"/>
      <c r="F129" s="47"/>
      <c r="G129" s="47"/>
      <c r="H129" s="47"/>
      <c r="I129" s="47"/>
      <c r="J129" s="47"/>
      <c r="K129" s="47"/>
      <c r="L129" s="67"/>
      <c r="M129" s="47"/>
      <c r="N129" s="47"/>
      <c r="O129" s="47"/>
      <c r="P129" s="47"/>
    </row>
    <row r="130" spans="1:16" ht="12.75">
      <c r="A130" s="1"/>
      <c r="B130" s="11" t="s">
        <v>382</v>
      </c>
      <c r="C130" s="47"/>
      <c r="D130" s="47"/>
      <c r="E130" s="47"/>
      <c r="F130" s="47"/>
      <c r="G130" s="47"/>
      <c r="H130" s="47"/>
      <c r="I130" s="47"/>
      <c r="J130" s="47"/>
      <c r="K130" s="47"/>
      <c r="L130" s="67"/>
      <c r="M130" s="47"/>
      <c r="N130" s="47"/>
      <c r="O130" s="47"/>
      <c r="P130" s="47"/>
    </row>
    <row r="131" spans="1:16" ht="12.75">
      <c r="A131" s="1"/>
      <c r="B131" s="11" t="s">
        <v>383</v>
      </c>
      <c r="C131" s="47"/>
      <c r="D131" s="47"/>
      <c r="E131" s="47"/>
      <c r="F131" s="47"/>
      <c r="G131" s="47"/>
      <c r="H131" s="47"/>
      <c r="I131" s="47"/>
      <c r="J131" s="47"/>
      <c r="K131" s="47"/>
      <c r="L131" s="67"/>
      <c r="M131" s="47"/>
      <c r="N131" s="47"/>
      <c r="O131" s="47"/>
      <c r="P131" s="47"/>
    </row>
    <row r="132" spans="1:16" ht="12.75">
      <c r="A132" s="1"/>
      <c r="B132" s="11" t="s">
        <v>384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67"/>
      <c r="M132" s="47"/>
      <c r="N132" s="47"/>
      <c r="O132" s="47"/>
      <c r="P132" s="47"/>
    </row>
    <row r="133" spans="1:16" ht="12.75">
      <c r="A133" s="1"/>
      <c r="B133" s="11"/>
      <c r="C133" s="47"/>
      <c r="D133" s="47"/>
      <c r="E133" s="47"/>
      <c r="F133" s="47"/>
      <c r="G133" s="47"/>
      <c r="H133" s="47"/>
      <c r="I133" s="47"/>
      <c r="J133" s="47"/>
      <c r="K133" s="47"/>
      <c r="L133" s="67"/>
      <c r="M133" s="47"/>
      <c r="N133" s="47"/>
      <c r="O133" s="47"/>
      <c r="P133" s="47"/>
    </row>
    <row r="134" spans="1:16" ht="12.75" hidden="1">
      <c r="A134" s="1"/>
      <c r="B134" s="11"/>
      <c r="C134" s="47"/>
      <c r="D134" s="47"/>
      <c r="E134" s="47"/>
      <c r="F134" s="47"/>
      <c r="G134" s="47"/>
      <c r="H134" s="47"/>
      <c r="I134" s="47"/>
      <c r="J134" s="47"/>
      <c r="K134" s="47"/>
      <c r="L134" s="67"/>
      <c r="M134" s="47"/>
      <c r="N134" s="47"/>
      <c r="O134" s="47"/>
      <c r="P134" s="47"/>
    </row>
    <row r="135" spans="1:16" ht="12.75" hidden="1">
      <c r="A135" s="1"/>
      <c r="B135" s="11"/>
      <c r="C135" s="47"/>
      <c r="D135" s="47"/>
      <c r="E135" s="47"/>
      <c r="F135" s="47"/>
      <c r="G135" s="47"/>
      <c r="H135" s="47"/>
      <c r="I135" s="47"/>
      <c r="J135" s="47"/>
      <c r="K135" s="47"/>
      <c r="L135" s="67"/>
      <c r="M135" s="47"/>
      <c r="N135" s="47"/>
      <c r="O135" s="47"/>
      <c r="P135" s="47"/>
    </row>
    <row r="136" spans="1:16" ht="12.75">
      <c r="A136" s="46" t="s">
        <v>379</v>
      </c>
      <c r="B136" s="65" t="s">
        <v>385</v>
      </c>
      <c r="C136" s="47"/>
      <c r="D136" s="47"/>
      <c r="E136" s="47"/>
      <c r="F136" s="47"/>
      <c r="G136" s="47"/>
      <c r="H136" s="47"/>
      <c r="I136" s="47"/>
      <c r="J136" s="47"/>
      <c r="K136" s="47"/>
      <c r="L136" s="67"/>
      <c r="M136" s="47"/>
      <c r="N136" s="47"/>
      <c r="O136" s="47"/>
      <c r="P136" s="47"/>
    </row>
    <row r="137" spans="1:16" ht="12.75">
      <c r="A137" s="1"/>
      <c r="B137" s="11" t="s">
        <v>386</v>
      </c>
      <c r="C137" s="47"/>
      <c r="D137" s="47"/>
      <c r="E137" s="47"/>
      <c r="F137" s="47"/>
      <c r="G137" s="47"/>
      <c r="H137" s="47"/>
      <c r="I137" s="47"/>
      <c r="J137" s="47"/>
      <c r="K137" s="47"/>
      <c r="L137" s="67"/>
      <c r="M137" s="47"/>
      <c r="N137" s="47"/>
      <c r="O137" s="47"/>
      <c r="P137" s="47"/>
    </row>
    <row r="138" spans="1:16" ht="12.75">
      <c r="A138" s="1"/>
      <c r="B138" s="11" t="s">
        <v>387</v>
      </c>
      <c r="C138" s="47"/>
      <c r="D138" s="47"/>
      <c r="E138" s="47"/>
      <c r="F138" s="47"/>
      <c r="G138" s="47"/>
      <c r="H138" s="47"/>
      <c r="I138" s="47"/>
      <c r="J138" s="47"/>
      <c r="K138" s="47"/>
      <c r="L138" s="67"/>
      <c r="M138" s="47"/>
      <c r="N138" s="47"/>
      <c r="O138" s="47"/>
      <c r="P138" s="47"/>
    </row>
    <row r="139" spans="1:16" ht="12.75">
      <c r="A139" s="1"/>
      <c r="B139" s="11"/>
      <c r="C139" s="47"/>
      <c r="D139" s="47"/>
      <c r="E139" s="47"/>
      <c r="F139" s="47"/>
      <c r="G139" s="47"/>
      <c r="H139" s="47"/>
      <c r="I139" s="47"/>
      <c r="J139" s="47"/>
      <c r="K139" s="101" t="s">
        <v>388</v>
      </c>
      <c r="L139" s="127"/>
      <c r="M139" s="101" t="s">
        <v>389</v>
      </c>
      <c r="N139" s="101"/>
      <c r="O139" s="101" t="s">
        <v>390</v>
      </c>
      <c r="P139" s="47"/>
    </row>
    <row r="140" spans="1:16" ht="12.75">
      <c r="A140" s="1"/>
      <c r="B140" s="11"/>
      <c r="C140" s="47"/>
      <c r="D140" s="47"/>
      <c r="E140" s="47"/>
      <c r="F140" s="47"/>
      <c r="G140" s="47"/>
      <c r="H140" s="47"/>
      <c r="I140" s="47"/>
      <c r="J140" s="47"/>
      <c r="K140" s="101" t="s">
        <v>391</v>
      </c>
      <c r="L140" s="127"/>
      <c r="M140" s="101" t="s">
        <v>392</v>
      </c>
      <c r="N140" s="101"/>
      <c r="O140" s="101"/>
      <c r="P140" s="47"/>
    </row>
    <row r="141" spans="1:16" ht="12.75">
      <c r="A141" s="1"/>
      <c r="B141" s="11"/>
      <c r="C141" s="47"/>
      <c r="D141" s="47"/>
      <c r="E141" s="47"/>
      <c r="F141" s="47"/>
      <c r="G141" s="47"/>
      <c r="H141" s="47"/>
      <c r="I141" s="47"/>
      <c r="J141" s="47"/>
      <c r="K141" s="101" t="s">
        <v>8</v>
      </c>
      <c r="L141" s="127"/>
      <c r="M141" s="101" t="s">
        <v>8</v>
      </c>
      <c r="N141" s="101"/>
      <c r="O141" s="101" t="s">
        <v>8</v>
      </c>
      <c r="P141" s="47"/>
    </row>
    <row r="142" spans="1:16" ht="12.75">
      <c r="A142" s="1"/>
      <c r="B142" s="46" t="s">
        <v>393</v>
      </c>
      <c r="C142" s="47"/>
      <c r="D142" s="47"/>
      <c r="E142" s="47"/>
      <c r="F142" s="47"/>
      <c r="G142" s="47"/>
      <c r="H142" s="47"/>
      <c r="I142" s="47"/>
      <c r="J142" s="47"/>
      <c r="K142" s="101"/>
      <c r="L142" s="127"/>
      <c r="M142" s="101"/>
      <c r="N142" s="101"/>
      <c r="O142" s="101"/>
      <c r="P142" s="47"/>
    </row>
    <row r="143" spans="1:16" ht="12.75">
      <c r="A143" s="1"/>
      <c r="B143" s="46" t="s">
        <v>394</v>
      </c>
      <c r="C143" s="47"/>
      <c r="D143" s="47"/>
      <c r="E143" s="47"/>
      <c r="F143" s="47"/>
      <c r="G143" s="47"/>
      <c r="H143" s="47"/>
      <c r="I143" s="47"/>
      <c r="J143" s="47"/>
      <c r="K143" s="101"/>
      <c r="L143" s="127"/>
      <c r="M143" s="101"/>
      <c r="N143" s="101"/>
      <c r="O143" s="101"/>
      <c r="P143" s="47"/>
    </row>
    <row r="144" spans="1:16" ht="12.75">
      <c r="A144" s="1"/>
      <c r="B144" s="11"/>
      <c r="C144" s="47"/>
      <c r="D144" s="47"/>
      <c r="E144" s="47"/>
      <c r="F144" s="47"/>
      <c r="G144" s="47"/>
      <c r="H144" s="47"/>
      <c r="I144" s="47"/>
      <c r="J144" s="47"/>
      <c r="K144" s="101"/>
      <c r="L144" s="127"/>
      <c r="M144" s="101"/>
      <c r="N144" s="101"/>
      <c r="O144" s="101"/>
      <c r="P144" s="47"/>
    </row>
    <row r="145" spans="1:16" ht="12.75">
      <c r="A145" s="1"/>
      <c r="B145" s="11"/>
      <c r="C145" s="47" t="s">
        <v>395</v>
      </c>
      <c r="D145" s="47"/>
      <c r="E145" s="47"/>
      <c r="F145" s="47"/>
      <c r="G145" s="47"/>
      <c r="H145" s="47"/>
      <c r="I145" s="47"/>
      <c r="J145" s="47"/>
      <c r="K145" s="197"/>
      <c r="L145" s="67"/>
      <c r="M145" s="197"/>
      <c r="N145" s="197"/>
      <c r="O145" s="197"/>
      <c r="P145" s="47"/>
    </row>
    <row r="146" spans="1:16" ht="12.75">
      <c r="A146" s="1"/>
      <c r="B146" s="11"/>
      <c r="C146" s="47" t="s">
        <v>396</v>
      </c>
      <c r="D146" s="47"/>
      <c r="E146" s="47"/>
      <c r="F146" s="47"/>
      <c r="G146" s="47"/>
      <c r="H146" s="47"/>
      <c r="I146" s="47"/>
      <c r="J146" s="47"/>
      <c r="K146" s="197">
        <v>343435</v>
      </c>
      <c r="L146" s="67"/>
      <c r="M146" s="197">
        <v>-36499</v>
      </c>
      <c r="N146" s="197"/>
      <c r="O146" s="197">
        <f>+K146+M146</f>
        <v>306936</v>
      </c>
      <c r="P146" s="47"/>
    </row>
    <row r="147" spans="1:16" ht="12.75">
      <c r="A147" s="1"/>
      <c r="B147" s="11"/>
      <c r="C147" s="47"/>
      <c r="D147" s="47"/>
      <c r="E147" s="47"/>
      <c r="F147" s="47"/>
      <c r="G147" s="47"/>
      <c r="H147" s="47"/>
      <c r="I147" s="47"/>
      <c r="J147" s="47"/>
      <c r="K147" s="47"/>
      <c r="L147" s="67"/>
      <c r="M147" s="197"/>
      <c r="N147" s="47"/>
      <c r="O147" s="47"/>
      <c r="P147" s="47"/>
    </row>
    <row r="148" spans="1:16" ht="12.75">
      <c r="A148" s="1"/>
      <c r="B148" s="11"/>
      <c r="C148" s="47" t="s">
        <v>397</v>
      </c>
      <c r="D148" s="47"/>
      <c r="E148" s="47"/>
      <c r="F148" s="47"/>
      <c r="G148" s="47"/>
      <c r="H148" s="47"/>
      <c r="I148" s="47"/>
      <c r="J148" s="47"/>
      <c r="K148" s="47"/>
      <c r="L148" s="67"/>
      <c r="M148" s="47"/>
      <c r="N148" s="47"/>
      <c r="O148" s="47"/>
      <c r="P148" s="47"/>
    </row>
    <row r="149" spans="1:16" ht="12.75">
      <c r="A149" s="1"/>
      <c r="B149" s="11"/>
      <c r="C149" s="47"/>
      <c r="D149" s="47" t="s">
        <v>398</v>
      </c>
      <c r="E149" s="47"/>
      <c r="F149" s="47"/>
      <c r="G149" s="47"/>
      <c r="H149" s="47"/>
      <c r="I149" s="47"/>
      <c r="J149" s="47"/>
      <c r="K149" s="197">
        <v>0</v>
      </c>
      <c r="L149" s="67"/>
      <c r="M149" s="197">
        <v>11150</v>
      </c>
      <c r="N149" s="197"/>
      <c r="O149" s="197">
        <f>+K149+M149</f>
        <v>11150</v>
      </c>
      <c r="P149" s="47"/>
    </row>
    <row r="150" spans="1:16" ht="12.75">
      <c r="A150" s="1"/>
      <c r="B150" s="11"/>
      <c r="C150" s="47"/>
      <c r="D150" s="47" t="s">
        <v>236</v>
      </c>
      <c r="E150" s="47"/>
      <c r="F150" s="47"/>
      <c r="G150" s="47"/>
      <c r="H150" s="47"/>
      <c r="I150" s="47"/>
      <c r="J150" s="47"/>
      <c r="K150" s="198">
        <v>329</v>
      </c>
      <c r="L150" s="67"/>
      <c r="M150" s="198">
        <v>33278</v>
      </c>
      <c r="N150" s="197"/>
      <c r="O150" s="198">
        <f>+K150+M150</f>
        <v>33607</v>
      </c>
      <c r="P150" s="47"/>
    </row>
    <row r="151" spans="1:16" ht="12.75">
      <c r="A151" s="1"/>
      <c r="B151" s="11"/>
      <c r="C151" s="47"/>
      <c r="D151" s="47"/>
      <c r="E151" s="47"/>
      <c r="F151" s="47"/>
      <c r="G151" s="47"/>
      <c r="H151" s="47"/>
      <c r="I151" s="47"/>
      <c r="J151" s="47"/>
      <c r="K151" s="197">
        <f>SUM(K149:K150)</f>
        <v>329</v>
      </c>
      <c r="L151" s="197"/>
      <c r="M151" s="197">
        <f>SUM(M149:M150)</f>
        <v>44428</v>
      </c>
      <c r="N151" s="197"/>
      <c r="O151" s="197">
        <f>SUM(O149:O150)</f>
        <v>44757</v>
      </c>
      <c r="P151" s="47"/>
    </row>
    <row r="152" spans="1:16" ht="12.75">
      <c r="A152" s="1"/>
      <c r="B152" s="11"/>
      <c r="C152" s="47"/>
      <c r="D152" s="47" t="s">
        <v>399</v>
      </c>
      <c r="E152" s="47"/>
      <c r="F152" s="47"/>
      <c r="G152" s="47"/>
      <c r="H152" s="47"/>
      <c r="I152" s="47"/>
      <c r="J152" s="47"/>
      <c r="K152" s="197">
        <f>-K149</f>
        <v>0</v>
      </c>
      <c r="L152" s="67"/>
      <c r="M152" s="197">
        <f>-M149</f>
        <v>-11150</v>
      </c>
      <c r="N152" s="197"/>
      <c r="O152" s="197">
        <f>SUM(K152:M152)</f>
        <v>-11150</v>
      </c>
      <c r="P152" s="47"/>
    </row>
    <row r="153" spans="1:16" ht="12.75">
      <c r="A153" s="1"/>
      <c r="B153" s="11"/>
      <c r="C153" s="47"/>
      <c r="D153" s="47"/>
      <c r="E153" s="47"/>
      <c r="F153" s="47"/>
      <c r="G153" s="47"/>
      <c r="H153" s="47"/>
      <c r="I153" s="47"/>
      <c r="J153" s="47"/>
      <c r="K153" s="199">
        <f>SUM(K151:K152)</f>
        <v>329</v>
      </c>
      <c r="L153" s="67"/>
      <c r="M153" s="199">
        <f>SUM(M151:M152)</f>
        <v>33278</v>
      </c>
      <c r="N153" s="197"/>
      <c r="O153" s="199">
        <f>SUM(O151:O152)</f>
        <v>33607</v>
      </c>
      <c r="P153" s="47"/>
    </row>
    <row r="154" spans="1:16" ht="12.75">
      <c r="A154" s="1"/>
      <c r="B154" s="11"/>
      <c r="C154" s="47"/>
      <c r="D154" s="47"/>
      <c r="E154" s="47"/>
      <c r="F154" s="47"/>
      <c r="G154" s="47"/>
      <c r="H154" s="47"/>
      <c r="I154" s="47"/>
      <c r="J154" s="47"/>
      <c r="K154" s="47"/>
      <c r="L154" s="67"/>
      <c r="M154" s="47"/>
      <c r="N154" s="47"/>
      <c r="O154" s="47"/>
      <c r="P154" s="47"/>
    </row>
    <row r="155" spans="1:16" ht="12.75">
      <c r="A155" s="1"/>
      <c r="B155" s="11"/>
      <c r="C155" s="47" t="s">
        <v>400</v>
      </c>
      <c r="D155" s="47"/>
      <c r="E155" s="47"/>
      <c r="F155" s="47"/>
      <c r="G155" s="47"/>
      <c r="H155" s="47"/>
      <c r="I155" s="47"/>
      <c r="J155" s="47"/>
      <c r="K155" s="197">
        <f>'[2]Equity'!I14</f>
        <v>-246578</v>
      </c>
      <c r="L155" s="67"/>
      <c r="M155" s="197">
        <v>3221</v>
      </c>
      <c r="N155" s="197"/>
      <c r="O155" s="197">
        <f>+K155+M155</f>
        <v>-243357</v>
      </c>
      <c r="P155" s="47"/>
    </row>
    <row r="156" spans="1:16" ht="12.75">
      <c r="A156" s="1"/>
      <c r="B156" s="11"/>
      <c r="C156" s="47"/>
      <c r="D156" s="47"/>
      <c r="E156" s="47"/>
      <c r="F156" s="47"/>
      <c r="G156" s="47"/>
      <c r="H156" s="47"/>
      <c r="I156" s="47"/>
      <c r="J156" s="47"/>
      <c r="K156" s="47"/>
      <c r="L156" s="67"/>
      <c r="M156" s="47"/>
      <c r="N156" s="47"/>
      <c r="O156" s="47"/>
      <c r="P156" s="47"/>
    </row>
    <row r="157" spans="1:16" ht="12.75">
      <c r="A157" s="1"/>
      <c r="B157" s="46" t="s">
        <v>401</v>
      </c>
      <c r="C157" s="47"/>
      <c r="D157" s="47"/>
      <c r="E157" s="47"/>
      <c r="F157" s="47"/>
      <c r="G157" s="47"/>
      <c r="H157" s="47"/>
      <c r="I157" s="47"/>
      <c r="J157" s="47"/>
      <c r="K157" s="47"/>
      <c r="L157" s="67"/>
      <c r="M157" s="47"/>
      <c r="N157" s="47"/>
      <c r="O157" s="47"/>
      <c r="P157" s="47"/>
    </row>
    <row r="158" spans="1:16" ht="12.75">
      <c r="A158" s="1"/>
      <c r="B158" s="11"/>
      <c r="C158" s="47"/>
      <c r="D158" s="47"/>
      <c r="E158" s="47"/>
      <c r="F158" s="47"/>
      <c r="G158" s="47"/>
      <c r="H158" s="47"/>
      <c r="I158" s="47"/>
      <c r="J158" s="47"/>
      <c r="K158" s="47"/>
      <c r="L158" s="67"/>
      <c r="M158" s="47"/>
      <c r="N158" s="47"/>
      <c r="O158" s="47"/>
      <c r="P158" s="47"/>
    </row>
    <row r="159" spans="1:16" ht="12.75">
      <c r="A159" s="1"/>
      <c r="B159" s="11"/>
      <c r="C159" s="47" t="s">
        <v>13</v>
      </c>
      <c r="D159" s="47"/>
      <c r="E159" s="47"/>
      <c r="F159" s="47"/>
      <c r="G159" s="47"/>
      <c r="H159" s="47"/>
      <c r="I159" s="47"/>
      <c r="J159" s="47"/>
      <c r="K159" s="197">
        <v>25037</v>
      </c>
      <c r="L159" s="67"/>
      <c r="M159" s="197">
        <v>-3221</v>
      </c>
      <c r="N159" s="197"/>
      <c r="O159" s="197">
        <f>SUM(K159:M159)</f>
        <v>21816</v>
      </c>
      <c r="P159" s="47"/>
    </row>
    <row r="160" spans="1:16" ht="12.75">
      <c r="A160" s="1"/>
      <c r="B160" s="11"/>
      <c r="C160" s="47" t="s">
        <v>402</v>
      </c>
      <c r="D160" s="47"/>
      <c r="E160" s="47"/>
      <c r="F160" s="47"/>
      <c r="G160" s="47"/>
      <c r="H160" s="47"/>
      <c r="I160" s="47"/>
      <c r="J160" s="47"/>
      <c r="K160" s="197">
        <v>66319</v>
      </c>
      <c r="L160" s="67"/>
      <c r="M160" s="197">
        <v>3221</v>
      </c>
      <c r="N160" s="197"/>
      <c r="O160" s="197">
        <f>SUM(K160:M160)</f>
        <v>69540</v>
      </c>
      <c r="P160" s="47"/>
    </row>
    <row r="161" spans="1:16" ht="12.75">
      <c r="A161" s="1"/>
      <c r="B161" s="11"/>
      <c r="C161" s="47"/>
      <c r="D161" s="47"/>
      <c r="E161" s="47"/>
      <c r="F161" s="47"/>
      <c r="G161" s="47"/>
      <c r="H161" s="47"/>
      <c r="I161" s="47"/>
      <c r="J161" s="47"/>
      <c r="K161" s="197"/>
      <c r="L161" s="67"/>
      <c r="M161" s="197"/>
      <c r="N161" s="197"/>
      <c r="O161" s="197"/>
      <c r="P161" s="47"/>
    </row>
    <row r="162" spans="1:16" ht="12.75">
      <c r="A162" s="1"/>
      <c r="B162" s="11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</row>
    <row r="163" spans="1:16" ht="14.25">
      <c r="A163" s="123" t="s">
        <v>159</v>
      </c>
      <c r="B163" s="68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</row>
    <row r="164" spans="1:2" ht="12.75">
      <c r="A164" s="46"/>
      <c r="B164" s="45"/>
    </row>
    <row r="165" spans="1:2" ht="12.75">
      <c r="A165" s="46" t="s">
        <v>160</v>
      </c>
      <c r="B165" s="1" t="s">
        <v>161</v>
      </c>
    </row>
    <row r="166" spans="1:2" ht="12.75">
      <c r="A166" s="46"/>
      <c r="B166" s="11" t="s">
        <v>403</v>
      </c>
    </row>
    <row r="167" spans="1:2" ht="12.75">
      <c r="A167" s="46"/>
      <c r="B167" s="11" t="s">
        <v>404</v>
      </c>
    </row>
    <row r="168" spans="1:2" ht="12.75">
      <c r="A168" s="46"/>
      <c r="B168" s="11" t="s">
        <v>405</v>
      </c>
    </row>
    <row r="169" spans="1:3" ht="12.75">
      <c r="A169" s="1"/>
      <c r="B169" s="51"/>
      <c r="C169" s="63"/>
    </row>
    <row r="170" spans="1:3" ht="12.75">
      <c r="A170" s="1"/>
      <c r="B170" s="69" t="s">
        <v>423</v>
      </c>
      <c r="C170" s="47"/>
    </row>
    <row r="171" spans="1:3" ht="12.75">
      <c r="A171" s="1"/>
      <c r="B171" s="69" t="s">
        <v>406</v>
      </c>
      <c r="C171" s="47"/>
    </row>
    <row r="172" spans="1:3" ht="12.75">
      <c r="A172" s="1"/>
      <c r="B172" s="70" t="s">
        <v>407</v>
      </c>
      <c r="C172" s="47"/>
    </row>
    <row r="173" spans="1:2" ht="12.75">
      <c r="A173" s="46"/>
      <c r="B173" s="47"/>
    </row>
    <row r="174" ht="12.75">
      <c r="B174" s="14"/>
    </row>
    <row r="175" spans="1:2" ht="12.75">
      <c r="A175" s="46" t="s">
        <v>162</v>
      </c>
      <c r="B175" s="65" t="s">
        <v>163</v>
      </c>
    </row>
    <row r="176" spans="1:2" ht="12.75">
      <c r="A176" s="46"/>
      <c r="B176" s="71" t="s">
        <v>424</v>
      </c>
    </row>
    <row r="177" spans="1:2" ht="12.75">
      <c r="A177" s="46"/>
      <c r="B177" s="71" t="s">
        <v>408</v>
      </c>
    </row>
    <row r="178" spans="1:2" ht="12.75">
      <c r="A178" s="46"/>
      <c r="B178" s="71" t="s">
        <v>409</v>
      </c>
    </row>
    <row r="179" spans="1:12" ht="12.75">
      <c r="A179" s="46"/>
      <c r="B179" s="47"/>
      <c r="J179" s="75"/>
      <c r="L179" s="72"/>
    </row>
    <row r="180" spans="1:12" ht="12.75">
      <c r="A180" s="46"/>
      <c r="B180" s="63"/>
      <c r="J180" s="75"/>
      <c r="L180" s="72"/>
    </row>
    <row r="181" spans="1:12" ht="12.75">
      <c r="A181" s="46" t="s">
        <v>164</v>
      </c>
      <c r="B181" s="1" t="s">
        <v>165</v>
      </c>
      <c r="J181" s="75"/>
      <c r="L181" s="73"/>
    </row>
    <row r="182" spans="1:12" ht="12.75">
      <c r="A182" s="46"/>
      <c r="B182" s="71" t="s">
        <v>436</v>
      </c>
      <c r="C182" s="74"/>
      <c r="D182" s="74"/>
      <c r="J182" s="75"/>
      <c r="L182" s="73"/>
    </row>
    <row r="183" spans="1:12" ht="12.75">
      <c r="A183" s="46"/>
      <c r="B183" s="71" t="s">
        <v>437</v>
      </c>
      <c r="C183" s="74"/>
      <c r="D183" s="74"/>
      <c r="J183" s="75"/>
      <c r="L183" s="72"/>
    </row>
    <row r="184" spans="1:9" ht="12.75">
      <c r="A184" s="46"/>
      <c r="B184" s="64"/>
      <c r="C184" s="70"/>
      <c r="D184" s="74"/>
      <c r="I184" s="39"/>
    </row>
    <row r="185" spans="1:11" ht="12.75">
      <c r="A185" s="46"/>
      <c r="B185" s="47"/>
      <c r="C185" s="51"/>
      <c r="I185" s="39"/>
      <c r="J185" s="39"/>
      <c r="K185" s="39"/>
    </row>
    <row r="186" spans="1:11" ht="12.75">
      <c r="A186" s="46" t="s">
        <v>166</v>
      </c>
      <c r="B186" s="1" t="s">
        <v>167</v>
      </c>
      <c r="I186" s="39"/>
      <c r="J186" s="39"/>
      <c r="K186" s="39"/>
    </row>
    <row r="187" spans="1:11" ht="12.75">
      <c r="A187" s="46"/>
      <c r="B187" s="11" t="s">
        <v>168</v>
      </c>
      <c r="I187" s="39"/>
      <c r="J187" s="39"/>
      <c r="K187" s="39"/>
    </row>
    <row r="188" spans="1:11" ht="12.75">
      <c r="A188" s="46"/>
      <c r="B188" s="11" t="s">
        <v>89</v>
      </c>
      <c r="I188" s="39"/>
      <c r="J188" s="39"/>
      <c r="K188" s="39"/>
    </row>
    <row r="189" spans="1:11" ht="12.75">
      <c r="A189" s="46"/>
      <c r="B189" s="11"/>
      <c r="I189" s="39"/>
      <c r="J189" s="39"/>
      <c r="K189" s="39"/>
    </row>
    <row r="190" spans="1:2" ht="12.75">
      <c r="A190" s="46" t="s">
        <v>169</v>
      </c>
      <c r="B190" s="1" t="s">
        <v>170</v>
      </c>
    </row>
    <row r="191" spans="1:14" ht="12.75">
      <c r="A191" s="46"/>
      <c r="B191" s="11" t="s">
        <v>171</v>
      </c>
      <c r="J191" s="96"/>
      <c r="K191" s="55" t="s">
        <v>5</v>
      </c>
      <c r="M191" s="55" t="s">
        <v>133</v>
      </c>
      <c r="N191" s="55"/>
    </row>
    <row r="192" spans="1:14" ht="12.75">
      <c r="A192" s="46"/>
      <c r="B192" s="46"/>
      <c r="J192" s="96"/>
      <c r="K192" s="76" t="s">
        <v>7</v>
      </c>
      <c r="M192" s="55" t="s">
        <v>312</v>
      </c>
      <c r="N192" s="55"/>
    </row>
    <row r="193" spans="1:14" ht="15">
      <c r="A193" s="46"/>
      <c r="B193" s="46"/>
      <c r="J193" s="125"/>
      <c r="K193" s="77" t="s">
        <v>326</v>
      </c>
      <c r="M193" s="78" t="str">
        <f>K193</f>
        <v>30 June 2009</v>
      </c>
      <c r="N193" s="78"/>
    </row>
    <row r="194" spans="1:14" ht="12.75">
      <c r="A194" s="46"/>
      <c r="B194" s="54"/>
      <c r="J194" s="96"/>
      <c r="K194" s="55" t="s">
        <v>8</v>
      </c>
      <c r="M194" s="55" t="s">
        <v>8</v>
      </c>
      <c r="N194" s="55"/>
    </row>
    <row r="195" spans="1:14" ht="12.75">
      <c r="A195" s="46"/>
      <c r="B195" s="54"/>
      <c r="J195" s="96"/>
      <c r="K195" s="55"/>
      <c r="M195" s="55"/>
      <c r="N195" s="55"/>
    </row>
    <row r="196" spans="1:15" ht="12.75">
      <c r="A196" s="1"/>
      <c r="B196" s="1"/>
      <c r="C196" s="47" t="s">
        <v>246</v>
      </c>
      <c r="K196" s="13">
        <v>860</v>
      </c>
      <c r="M196" s="80">
        <v>2466</v>
      </c>
      <c r="N196" s="80"/>
      <c r="O196" s="13"/>
    </row>
    <row r="197" spans="1:16" ht="12.75">
      <c r="A197" s="46"/>
      <c r="B197" s="54"/>
      <c r="C197" s="5" t="s">
        <v>172</v>
      </c>
      <c r="J197" s="13"/>
      <c r="K197" s="13">
        <v>304</v>
      </c>
      <c r="M197" s="13">
        <v>321</v>
      </c>
      <c r="N197" s="13"/>
      <c r="P197" s="13"/>
    </row>
    <row r="198" spans="1:14" ht="13.5" thickBot="1">
      <c r="A198" s="46"/>
      <c r="B198" s="51"/>
      <c r="C198" s="5" t="s">
        <v>173</v>
      </c>
      <c r="K198" s="62">
        <f>SUM(K196:K197)</f>
        <v>1164</v>
      </c>
      <c r="M198" s="165">
        <f>SUM(M196:M197)</f>
        <v>2787</v>
      </c>
      <c r="N198" s="200"/>
    </row>
    <row r="199" spans="1:12" ht="13.5" thickTop="1">
      <c r="A199" s="46"/>
      <c r="B199" s="51"/>
      <c r="K199" s="166"/>
      <c r="L199" s="166"/>
    </row>
    <row r="200" spans="1:2" ht="12.75">
      <c r="A200" s="46"/>
      <c r="B200" s="51" t="s">
        <v>269</v>
      </c>
    </row>
    <row r="201" spans="1:3" ht="12.75">
      <c r="A201" s="46"/>
      <c r="B201" s="51" t="s">
        <v>174</v>
      </c>
      <c r="C201" s="47"/>
    </row>
    <row r="202" spans="1:3" ht="12.75">
      <c r="A202" s="46"/>
      <c r="B202" s="51"/>
      <c r="C202" s="47"/>
    </row>
    <row r="203" spans="1:3" ht="12.75">
      <c r="A203" s="46"/>
      <c r="B203" s="51"/>
      <c r="C203" s="47"/>
    </row>
    <row r="204" spans="1:3" ht="12.75">
      <c r="A204" s="46" t="s">
        <v>175</v>
      </c>
      <c r="B204" s="53" t="s">
        <v>176</v>
      </c>
      <c r="C204" s="47"/>
    </row>
    <row r="205" spans="1:3" ht="12.75">
      <c r="A205" s="46"/>
      <c r="B205" s="51" t="s">
        <v>410</v>
      </c>
      <c r="C205" s="47"/>
    </row>
    <row r="206" spans="1:3" ht="12.75">
      <c r="A206" s="46"/>
      <c r="B206" s="51"/>
      <c r="C206" s="47"/>
    </row>
    <row r="207" spans="1:3" ht="12.75">
      <c r="A207" s="46"/>
      <c r="B207" s="51"/>
      <c r="C207" s="47"/>
    </row>
    <row r="208" spans="1:2" ht="12.75">
      <c r="A208" s="46" t="s">
        <v>177</v>
      </c>
      <c r="B208" s="4" t="s">
        <v>178</v>
      </c>
    </row>
    <row r="209" spans="1:2" ht="12.75">
      <c r="A209" s="46"/>
      <c r="B209" s="4"/>
    </row>
    <row r="210" spans="2:11" ht="12.75">
      <c r="B210" s="5" t="s">
        <v>179</v>
      </c>
      <c r="C210" s="51" t="s">
        <v>227</v>
      </c>
      <c r="K210" s="81"/>
    </row>
    <row r="211" spans="3:14" ht="12.75">
      <c r="C211" s="51"/>
      <c r="K211" s="55" t="s">
        <v>5</v>
      </c>
      <c r="M211" s="55" t="s">
        <v>133</v>
      </c>
      <c r="N211" s="55"/>
    </row>
    <row r="212" spans="2:14" ht="12.75">
      <c r="B212" s="51"/>
      <c r="C212" s="47"/>
      <c r="K212" s="76" t="s">
        <v>7</v>
      </c>
      <c r="M212" s="55" t="s">
        <v>312</v>
      </c>
      <c r="N212" s="55"/>
    </row>
    <row r="213" spans="2:14" ht="15">
      <c r="B213" s="51"/>
      <c r="C213" s="47"/>
      <c r="K213" s="77" t="s">
        <v>326</v>
      </c>
      <c r="M213" s="78" t="str">
        <f>K213</f>
        <v>30 June 2009</v>
      </c>
      <c r="N213" s="78"/>
    </row>
    <row r="214" spans="2:14" ht="12.75">
      <c r="B214" s="51"/>
      <c r="C214" s="47"/>
      <c r="K214" s="55" t="s">
        <v>8</v>
      </c>
      <c r="M214" s="55" t="s">
        <v>8</v>
      </c>
      <c r="N214" s="55"/>
    </row>
    <row r="215" spans="2:14" ht="12.75">
      <c r="B215" s="51"/>
      <c r="C215" s="47"/>
      <c r="K215" s="55"/>
      <c r="M215" s="55"/>
      <c r="N215" s="55"/>
    </row>
    <row r="216" spans="2:16" ht="12.75">
      <c r="B216" s="51"/>
      <c r="C216" s="47" t="s">
        <v>180</v>
      </c>
      <c r="K216" s="61">
        <v>0</v>
      </c>
      <c r="M216" s="61">
        <v>3500</v>
      </c>
      <c r="N216" s="61"/>
      <c r="O216" s="61"/>
      <c r="P216" s="61"/>
    </row>
    <row r="217" spans="2:16" ht="12.75">
      <c r="B217" s="51"/>
      <c r="C217" s="47" t="s">
        <v>181</v>
      </c>
      <c r="K217" s="13">
        <v>0</v>
      </c>
      <c r="M217" s="61">
        <v>393</v>
      </c>
      <c r="N217" s="61"/>
      <c r="O217" s="61"/>
      <c r="P217" s="13"/>
    </row>
    <row r="218" spans="2:16" ht="12.75">
      <c r="B218" s="51"/>
      <c r="C218" s="47" t="s">
        <v>228</v>
      </c>
      <c r="K218" s="13">
        <v>0</v>
      </c>
      <c r="M218" s="61">
        <v>341</v>
      </c>
      <c r="N218" s="61"/>
      <c r="O218" s="61"/>
      <c r="P218" s="13"/>
    </row>
    <row r="219" spans="2:16" ht="12.75">
      <c r="B219" s="51"/>
      <c r="P219" s="13"/>
    </row>
    <row r="220" spans="1:11" ht="15" customHeight="1">
      <c r="A220" s="71"/>
      <c r="B220" s="5" t="s">
        <v>182</v>
      </c>
      <c r="C220" s="5" t="s">
        <v>411</v>
      </c>
      <c r="E220" s="74"/>
      <c r="F220" s="74"/>
      <c r="G220" s="74"/>
      <c r="H220" s="74"/>
      <c r="I220" s="74"/>
      <c r="J220" s="74"/>
      <c r="K220" s="82"/>
    </row>
    <row r="221" spans="1:16" ht="15" customHeight="1">
      <c r="A221" s="71"/>
      <c r="B221" s="69"/>
      <c r="C221" s="69"/>
      <c r="E221" s="74"/>
      <c r="F221" s="74"/>
      <c r="G221" s="74"/>
      <c r="H221" s="74"/>
      <c r="I221" s="74"/>
      <c r="J221" s="74"/>
      <c r="K221" s="82"/>
      <c r="L221" s="13"/>
      <c r="M221" s="83" t="s">
        <v>8</v>
      </c>
      <c r="N221" s="83"/>
      <c r="P221" s="74"/>
    </row>
    <row r="222" spans="1:16" ht="15" customHeight="1">
      <c r="A222" s="71"/>
      <c r="B222" s="69"/>
      <c r="C222" s="69"/>
      <c r="E222" s="74"/>
      <c r="F222" s="74"/>
      <c r="G222" s="74"/>
      <c r="H222" s="74"/>
      <c r="I222" s="74"/>
      <c r="J222" s="74"/>
      <c r="K222" s="82"/>
      <c r="L222" s="13"/>
      <c r="M222" s="83"/>
      <c r="N222" s="83"/>
      <c r="P222" s="74"/>
    </row>
    <row r="223" spans="1:16" ht="15" customHeight="1" thickBot="1">
      <c r="A223" s="71"/>
      <c r="B223" s="69"/>
      <c r="C223" s="69" t="s">
        <v>183</v>
      </c>
      <c r="E223" s="74"/>
      <c r="F223" s="74"/>
      <c r="G223" s="74"/>
      <c r="H223" s="74"/>
      <c r="I223" s="74"/>
      <c r="J223" s="74"/>
      <c r="K223" s="82"/>
      <c r="L223" s="13"/>
      <c r="M223" s="85">
        <v>153039</v>
      </c>
      <c r="N223" s="201"/>
      <c r="P223" s="74"/>
    </row>
    <row r="224" spans="1:16" ht="15" customHeight="1">
      <c r="A224" s="71"/>
      <c r="B224" s="69"/>
      <c r="C224" s="69"/>
      <c r="E224" s="74"/>
      <c r="F224" s="74"/>
      <c r="G224" s="74"/>
      <c r="H224" s="74"/>
      <c r="I224" s="74"/>
      <c r="J224" s="74"/>
      <c r="K224" s="82"/>
      <c r="L224" s="13"/>
      <c r="M224" s="74"/>
      <c r="N224" s="74"/>
      <c r="P224" s="74"/>
    </row>
    <row r="225" spans="1:16" ht="15" customHeight="1">
      <c r="A225" s="71"/>
      <c r="B225" s="69"/>
      <c r="C225" s="69" t="s">
        <v>307</v>
      </c>
      <c r="E225" s="74"/>
      <c r="F225" s="74"/>
      <c r="G225" s="74"/>
      <c r="H225" s="74"/>
      <c r="I225" s="74"/>
      <c r="J225" s="74"/>
      <c r="K225" s="82"/>
      <c r="P225" s="74"/>
    </row>
    <row r="226" spans="1:16" ht="15" customHeight="1">
      <c r="A226" s="71"/>
      <c r="B226" s="69"/>
      <c r="C226" s="69"/>
      <c r="D226" s="5" t="s">
        <v>305</v>
      </c>
      <c r="E226" s="74"/>
      <c r="F226" s="74"/>
      <c r="G226" s="74"/>
      <c r="H226" s="74"/>
      <c r="I226" s="74"/>
      <c r="J226" s="74"/>
      <c r="K226" s="82"/>
      <c r="M226" s="74">
        <v>56313</v>
      </c>
      <c r="N226" s="74"/>
      <c r="P226" s="74"/>
    </row>
    <row r="227" spans="1:16" ht="15" customHeight="1">
      <c r="A227" s="71"/>
      <c r="B227" s="69"/>
      <c r="C227" s="69"/>
      <c r="D227" s="5" t="s">
        <v>412</v>
      </c>
      <c r="E227" s="74"/>
      <c r="F227" s="74"/>
      <c r="G227" s="74"/>
      <c r="H227" s="74"/>
      <c r="I227" s="74"/>
      <c r="J227" s="74"/>
      <c r="K227" s="82"/>
      <c r="M227" s="2">
        <v>32923</v>
      </c>
      <c r="N227" s="2"/>
      <c r="O227" s="74"/>
      <c r="P227" s="74"/>
    </row>
    <row r="228" spans="1:16" ht="15" customHeight="1" thickBot="1">
      <c r="A228" s="71"/>
      <c r="B228" s="69"/>
      <c r="C228" s="69"/>
      <c r="D228" s="5" t="s">
        <v>306</v>
      </c>
      <c r="E228" s="74"/>
      <c r="F228" s="74"/>
      <c r="G228" s="74"/>
      <c r="H228" s="74"/>
      <c r="I228" s="74"/>
      <c r="J228" s="74"/>
      <c r="K228" s="82"/>
      <c r="M228" s="180">
        <f>SUM(M226:M227)</f>
        <v>89236</v>
      </c>
      <c r="N228" s="201"/>
      <c r="P228" s="74"/>
    </row>
    <row r="229" spans="1:16" ht="15" customHeight="1">
      <c r="A229" s="71"/>
      <c r="B229" s="69"/>
      <c r="C229" s="69"/>
      <c r="E229" s="74"/>
      <c r="F229" s="74"/>
      <c r="G229" s="74"/>
      <c r="H229" s="74"/>
      <c r="I229" s="74"/>
      <c r="J229" s="74"/>
      <c r="K229" s="82"/>
      <c r="M229" s="74"/>
      <c r="P229" s="74"/>
    </row>
    <row r="230" spans="1:16" ht="15" customHeight="1" thickBot="1">
      <c r="A230" s="71"/>
      <c r="B230" s="74"/>
      <c r="C230" s="70" t="s">
        <v>184</v>
      </c>
      <c r="D230" s="74"/>
      <c r="E230" s="74"/>
      <c r="F230" s="74"/>
      <c r="G230" s="74"/>
      <c r="H230" s="74"/>
      <c r="I230" s="74"/>
      <c r="J230" s="74"/>
      <c r="K230" s="74"/>
      <c r="M230" s="85">
        <v>89236</v>
      </c>
      <c r="N230" s="201"/>
      <c r="P230" s="74"/>
    </row>
    <row r="231" spans="1:16" ht="15" customHeight="1">
      <c r="A231" s="71"/>
      <c r="B231" s="74"/>
      <c r="C231" s="70"/>
      <c r="D231" s="74"/>
      <c r="E231" s="74"/>
      <c r="F231" s="74"/>
      <c r="G231" s="74"/>
      <c r="H231" s="74"/>
      <c r="I231" s="74"/>
      <c r="J231" s="74"/>
      <c r="K231" s="74"/>
      <c r="M231" s="74"/>
      <c r="N231" s="74"/>
      <c r="O231" s="74"/>
      <c r="P231" s="74"/>
    </row>
    <row r="232" spans="1:16" ht="15" customHeight="1">
      <c r="A232" s="71"/>
      <c r="B232" s="74"/>
      <c r="C232" s="70"/>
      <c r="D232" s="74"/>
      <c r="E232" s="74"/>
      <c r="F232" s="74"/>
      <c r="G232" s="74"/>
      <c r="H232" s="74"/>
      <c r="I232" s="74"/>
      <c r="J232" s="74"/>
      <c r="K232" s="74"/>
      <c r="M232" s="74"/>
      <c r="N232" s="74"/>
      <c r="O232" s="74"/>
      <c r="P232" s="74"/>
    </row>
    <row r="233" spans="1:16" ht="15" customHeight="1">
      <c r="A233" s="86" t="s">
        <v>185</v>
      </c>
      <c r="B233" s="87" t="s">
        <v>186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</row>
    <row r="234" spans="1:16" ht="9.75" customHeight="1">
      <c r="A234" s="86"/>
      <c r="C234" s="74"/>
      <c r="D234" s="74"/>
      <c r="E234" s="74"/>
      <c r="F234" s="74"/>
      <c r="G234" s="74"/>
      <c r="H234" s="74"/>
      <c r="I234" s="74"/>
      <c r="J234" s="64"/>
      <c r="K234" s="74"/>
      <c r="L234" s="64"/>
      <c r="M234" s="74"/>
      <c r="N234" s="74"/>
      <c r="O234" s="74"/>
      <c r="P234" s="74"/>
    </row>
    <row r="235" spans="1:12" s="74" customFormat="1" ht="15" customHeight="1">
      <c r="A235" s="86"/>
      <c r="B235" s="87" t="s">
        <v>179</v>
      </c>
      <c r="C235" s="87" t="s">
        <v>187</v>
      </c>
      <c r="D235" s="87"/>
      <c r="J235" s="64"/>
      <c r="L235" s="64"/>
    </row>
    <row r="236" spans="1:10" s="74" customFormat="1" ht="15" customHeight="1">
      <c r="A236" s="86"/>
      <c r="C236" s="74" t="s">
        <v>231</v>
      </c>
      <c r="E236" s="64"/>
      <c r="F236" s="64"/>
      <c r="G236" s="64"/>
      <c r="H236" s="64"/>
      <c r="J236" s="64"/>
    </row>
    <row r="237" spans="1:10" s="74" customFormat="1" ht="15" customHeight="1">
      <c r="A237" s="86"/>
      <c r="D237" s="70"/>
      <c r="E237" s="64"/>
      <c r="F237" s="64"/>
      <c r="G237" s="64"/>
      <c r="H237" s="64"/>
      <c r="J237" s="64"/>
    </row>
    <row r="238" spans="2:16" ht="12.75">
      <c r="B238" s="87" t="s">
        <v>182</v>
      </c>
      <c r="C238" s="87" t="s">
        <v>274</v>
      </c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</row>
    <row r="239" spans="2:16" ht="12.75">
      <c r="B239" s="74"/>
      <c r="C239" s="74" t="s">
        <v>275</v>
      </c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</row>
    <row r="240" spans="2:16" ht="12.75">
      <c r="B240" s="168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</row>
    <row r="241" spans="2:15" ht="12.75">
      <c r="B241" s="74"/>
      <c r="C241" s="74"/>
      <c r="D241" s="74"/>
      <c r="E241" s="74"/>
      <c r="F241" s="74"/>
      <c r="G241" s="74"/>
      <c r="H241" s="74"/>
      <c r="I241" s="74"/>
      <c r="K241" s="169" t="s">
        <v>276</v>
      </c>
      <c r="M241" s="169" t="s">
        <v>277</v>
      </c>
      <c r="N241" s="169"/>
      <c r="O241" s="169" t="s">
        <v>278</v>
      </c>
    </row>
    <row r="242" spans="2:15" ht="12.75">
      <c r="B242" s="74"/>
      <c r="C242" s="74"/>
      <c r="D242" s="74"/>
      <c r="E242" s="74"/>
      <c r="F242" s="74"/>
      <c r="G242" s="74"/>
      <c r="H242" s="74"/>
      <c r="I242" s="74"/>
      <c r="K242" s="169" t="s">
        <v>279</v>
      </c>
      <c r="M242" s="170" t="s">
        <v>279</v>
      </c>
      <c r="N242" s="170"/>
      <c r="O242" s="169" t="s">
        <v>280</v>
      </c>
    </row>
    <row r="243" spans="2:15" ht="12.75">
      <c r="B243" s="168"/>
      <c r="C243" s="74" t="s">
        <v>281</v>
      </c>
      <c r="D243" s="74"/>
      <c r="E243" s="74"/>
      <c r="F243" s="74"/>
      <c r="G243" s="74"/>
      <c r="H243" s="74"/>
      <c r="I243" s="74"/>
      <c r="K243" s="169" t="s">
        <v>8</v>
      </c>
      <c r="M243" s="171" t="s">
        <v>8</v>
      </c>
      <c r="N243" s="171"/>
      <c r="O243" s="169" t="s">
        <v>8</v>
      </c>
    </row>
    <row r="244" spans="2:15" ht="12.75">
      <c r="B244" s="74"/>
      <c r="C244" s="74"/>
      <c r="D244" s="74"/>
      <c r="E244" s="74"/>
      <c r="F244" s="74"/>
      <c r="G244" s="74"/>
      <c r="H244" s="74"/>
      <c r="I244" s="74"/>
      <c r="K244" s="74"/>
      <c r="M244" s="74"/>
      <c r="N244" s="74"/>
      <c r="O244" s="74"/>
    </row>
    <row r="245" spans="2:15" ht="12.75">
      <c r="B245" s="168"/>
      <c r="C245" s="172" t="s">
        <v>282</v>
      </c>
      <c r="D245" s="74"/>
      <c r="E245" s="74"/>
      <c r="F245" s="74"/>
      <c r="G245" s="74"/>
      <c r="H245" s="74"/>
      <c r="I245" s="74"/>
      <c r="K245" s="74"/>
      <c r="M245" s="173"/>
      <c r="N245" s="173"/>
      <c r="O245" s="74"/>
    </row>
    <row r="246" spans="2:15" ht="12.75">
      <c r="B246" s="63"/>
      <c r="C246" s="74" t="s">
        <v>283</v>
      </c>
      <c r="E246" s="174"/>
      <c r="F246" s="174"/>
      <c r="G246" s="174"/>
      <c r="H246" s="174"/>
      <c r="I246" s="74"/>
      <c r="K246" s="88">
        <v>13018</v>
      </c>
      <c r="M246" s="89">
        <v>13018</v>
      </c>
      <c r="N246" s="89"/>
      <c r="O246" s="13">
        <f>+K246-M246</f>
        <v>0</v>
      </c>
    </row>
    <row r="247" spans="2:15" ht="12.75">
      <c r="B247" s="74"/>
      <c r="C247" s="74" t="s">
        <v>284</v>
      </c>
      <c r="D247" s="174"/>
      <c r="E247" s="174"/>
      <c r="F247" s="174"/>
      <c r="G247" s="174"/>
      <c r="H247" s="74"/>
      <c r="I247" s="74"/>
      <c r="K247" s="13">
        <v>48384</v>
      </c>
      <c r="M247" s="41">
        <v>48384</v>
      </c>
      <c r="N247" s="41"/>
      <c r="O247" s="13">
        <f>+K247-M247</f>
        <v>0</v>
      </c>
    </row>
    <row r="248" spans="2:15" ht="12.75">
      <c r="B248" s="64"/>
      <c r="C248" s="74" t="s">
        <v>285</v>
      </c>
      <c r="D248" s="74"/>
      <c r="E248" s="74"/>
      <c r="F248" s="175"/>
      <c r="G248" s="175"/>
      <c r="H248" s="175"/>
      <c r="I248" s="74"/>
      <c r="K248" s="88">
        <v>38893</v>
      </c>
      <c r="M248" s="13">
        <v>38893</v>
      </c>
      <c r="N248" s="13"/>
      <c r="O248" s="13">
        <f>+K248-M248</f>
        <v>0</v>
      </c>
    </row>
    <row r="249" spans="2:15" ht="12.75">
      <c r="B249" s="74"/>
      <c r="C249" s="70" t="s">
        <v>286</v>
      </c>
      <c r="D249" s="74"/>
      <c r="E249" s="74"/>
      <c r="F249" s="74"/>
      <c r="G249" s="74"/>
      <c r="H249" s="74"/>
      <c r="I249" s="74"/>
      <c r="K249" s="88">
        <v>1381</v>
      </c>
      <c r="M249" s="13">
        <v>1381</v>
      </c>
      <c r="N249" s="13"/>
      <c r="O249" s="13">
        <f>+K249-M249</f>
        <v>0</v>
      </c>
    </row>
    <row r="250" spans="2:15" ht="13.5" thickBot="1">
      <c r="B250" s="64"/>
      <c r="C250" s="74"/>
      <c r="D250" s="70"/>
      <c r="E250" s="74"/>
      <c r="F250" s="175"/>
      <c r="G250" s="175"/>
      <c r="H250" s="175"/>
      <c r="I250" s="74"/>
      <c r="K250" s="176">
        <f>SUM(K246:K249)</f>
        <v>101676</v>
      </c>
      <c r="M250" s="25">
        <f>SUM(M246:M249)</f>
        <v>101676</v>
      </c>
      <c r="N250" s="25"/>
      <c r="O250" s="42">
        <f>SUM(O246:O249)</f>
        <v>0</v>
      </c>
    </row>
    <row r="251" spans="2:15" ht="12.75">
      <c r="B251" s="64"/>
      <c r="C251" s="172" t="s">
        <v>287</v>
      </c>
      <c r="D251" s="74"/>
      <c r="E251" s="74"/>
      <c r="F251" s="175"/>
      <c r="G251" s="175"/>
      <c r="H251" s="175"/>
      <c r="I251" s="74"/>
      <c r="K251" s="169"/>
      <c r="M251" s="175"/>
      <c r="N251" s="175"/>
      <c r="O251" s="74"/>
    </row>
    <row r="252" spans="2:16" ht="12.75">
      <c r="B252" s="64"/>
      <c r="C252" s="74" t="s">
        <v>288</v>
      </c>
      <c r="D252" s="177"/>
      <c r="E252" s="177"/>
      <c r="F252" s="178"/>
      <c r="G252" s="178"/>
      <c r="H252" s="178"/>
      <c r="I252" s="74"/>
      <c r="K252" s="88">
        <f>5355+21600+5416</f>
        <v>32371</v>
      </c>
      <c r="M252" s="10">
        <v>32243</v>
      </c>
      <c r="N252" s="10"/>
      <c r="O252" s="13">
        <v>0</v>
      </c>
      <c r="P252" s="5" t="s">
        <v>289</v>
      </c>
    </row>
    <row r="253" spans="2:16" ht="12.75">
      <c r="B253" s="74"/>
      <c r="C253" s="74" t="s">
        <v>290</v>
      </c>
      <c r="D253" s="74"/>
      <c r="E253" s="74"/>
      <c r="F253" s="74"/>
      <c r="G253" s="74"/>
      <c r="H253" s="74"/>
      <c r="I253" s="74"/>
      <c r="K253" s="88">
        <v>8294</v>
      </c>
      <c r="M253" s="13">
        <v>7063</v>
      </c>
      <c r="N253" s="13"/>
      <c r="O253" s="13">
        <v>0</v>
      </c>
      <c r="P253" s="5" t="s">
        <v>289</v>
      </c>
    </row>
    <row r="254" spans="2:16" ht="12.75">
      <c r="B254" s="168"/>
      <c r="C254" s="74" t="s">
        <v>291</v>
      </c>
      <c r="D254" s="74"/>
      <c r="E254" s="74"/>
      <c r="F254" s="74"/>
      <c r="G254" s="74"/>
      <c r="H254" s="74"/>
      <c r="I254" s="74"/>
      <c r="K254" s="88">
        <v>2267</v>
      </c>
      <c r="M254" s="13">
        <v>0</v>
      </c>
      <c r="N254" s="13"/>
      <c r="O254" s="13">
        <f>+K254-M254</f>
        <v>2267</v>
      </c>
      <c r="P254" s="179" t="s">
        <v>292</v>
      </c>
    </row>
    <row r="255" spans="2:16" ht="12.75">
      <c r="B255" s="168"/>
      <c r="C255" s="74" t="s">
        <v>293</v>
      </c>
      <c r="D255" s="74"/>
      <c r="E255" s="74"/>
      <c r="F255" s="74"/>
      <c r="G255" s="74"/>
      <c r="H255" s="74"/>
      <c r="I255" s="74"/>
      <c r="K255" s="88">
        <v>3497</v>
      </c>
      <c r="M255" s="13">
        <v>3124</v>
      </c>
      <c r="N255" s="13"/>
      <c r="O255" s="13">
        <v>0</v>
      </c>
      <c r="P255" s="5" t="s">
        <v>289</v>
      </c>
    </row>
    <row r="256" spans="2:16" ht="12.75">
      <c r="B256" s="168"/>
      <c r="C256" s="74" t="s">
        <v>294</v>
      </c>
      <c r="D256" s="74"/>
      <c r="E256" s="74"/>
      <c r="F256" s="74"/>
      <c r="G256" s="74"/>
      <c r="H256" s="74"/>
      <c r="I256" s="74"/>
      <c r="K256" s="88">
        <v>766</v>
      </c>
      <c r="M256" s="13">
        <v>0</v>
      </c>
      <c r="N256" s="13"/>
      <c r="O256" s="13">
        <v>0</v>
      </c>
      <c r="P256" s="5" t="s">
        <v>289</v>
      </c>
    </row>
    <row r="257" spans="2:15" ht="12.75">
      <c r="B257" s="74"/>
      <c r="C257" s="74" t="s">
        <v>295</v>
      </c>
      <c r="D257" s="174"/>
      <c r="E257" s="174"/>
      <c r="F257" s="174"/>
      <c r="G257" s="174"/>
      <c r="H257" s="174"/>
      <c r="I257" s="74"/>
      <c r="K257" s="88">
        <v>5000</v>
      </c>
      <c r="M257" s="13">
        <v>5000</v>
      </c>
      <c r="N257" s="13"/>
      <c r="O257" s="13">
        <f>+K257-M257</f>
        <v>0</v>
      </c>
    </row>
    <row r="258" spans="2:15" ht="12.75">
      <c r="B258" s="168"/>
      <c r="C258" s="74" t="s">
        <v>296</v>
      </c>
      <c r="D258" s="74"/>
      <c r="E258" s="74"/>
      <c r="F258" s="74"/>
      <c r="G258" s="74"/>
      <c r="H258" s="74"/>
      <c r="I258" s="74"/>
      <c r="K258" s="88">
        <v>4000</v>
      </c>
      <c r="M258" s="13">
        <v>4000</v>
      </c>
      <c r="N258" s="13"/>
      <c r="O258" s="13">
        <f>+K258-M258</f>
        <v>0</v>
      </c>
    </row>
    <row r="259" spans="2:15" ht="12.75">
      <c r="B259" s="168"/>
      <c r="C259" s="74" t="s">
        <v>286</v>
      </c>
      <c r="D259" s="74"/>
      <c r="E259" s="74"/>
      <c r="F259" s="74"/>
      <c r="G259" s="74"/>
      <c r="H259" s="74"/>
      <c r="I259" s="74"/>
      <c r="K259" s="88">
        <v>18805</v>
      </c>
      <c r="M259" s="13">
        <v>18805</v>
      </c>
      <c r="N259" s="13"/>
      <c r="O259" s="13">
        <f>+K259-M259</f>
        <v>0</v>
      </c>
    </row>
    <row r="260" spans="2:15" ht="13.5" thickBot="1">
      <c r="B260" s="168"/>
      <c r="C260" s="74"/>
      <c r="D260" s="70"/>
      <c r="E260" s="74"/>
      <c r="F260" s="74"/>
      <c r="G260" s="74"/>
      <c r="H260" s="74"/>
      <c r="I260" s="74"/>
      <c r="K260" s="176">
        <f>SUM(K252:K259)</f>
        <v>75000</v>
      </c>
      <c r="M260" s="176">
        <f>SUM(M252:M259)</f>
        <v>70235</v>
      </c>
      <c r="N260" s="176"/>
      <c r="O260" s="42">
        <f>SUM(O252:O259)</f>
        <v>2267</v>
      </c>
    </row>
    <row r="261" spans="2:16" ht="12.75">
      <c r="B261" s="74"/>
      <c r="C261" s="74"/>
      <c r="D261" s="70"/>
      <c r="E261" s="74"/>
      <c r="F261" s="74"/>
      <c r="G261" s="74"/>
      <c r="H261" s="74"/>
      <c r="I261" s="74"/>
      <c r="J261" s="88"/>
      <c r="K261" s="13"/>
      <c r="L261" s="88"/>
      <c r="M261" s="13"/>
      <c r="N261" s="13"/>
      <c r="O261" s="13"/>
      <c r="P261" s="13"/>
    </row>
    <row r="262" spans="2:16" ht="12.75">
      <c r="B262" s="74"/>
      <c r="C262" s="74" t="s">
        <v>297</v>
      </c>
      <c r="D262" s="70"/>
      <c r="E262" s="74"/>
      <c r="F262" s="74"/>
      <c r="G262" s="74"/>
      <c r="H262" s="74"/>
      <c r="I262" s="74"/>
      <c r="J262" s="88"/>
      <c r="K262" s="13"/>
      <c r="L262" s="88"/>
      <c r="M262" s="13"/>
      <c r="N262" s="13"/>
      <c r="O262" s="13"/>
      <c r="P262" s="13"/>
    </row>
    <row r="263" spans="2:16" ht="12.75">
      <c r="B263" s="74"/>
      <c r="C263" s="74" t="s">
        <v>289</v>
      </c>
      <c r="D263" s="70" t="s">
        <v>298</v>
      </c>
      <c r="E263" s="74"/>
      <c r="F263" s="74"/>
      <c r="G263" s="74"/>
      <c r="H263" s="74"/>
      <c r="I263" s="74"/>
      <c r="J263" s="88"/>
      <c r="K263" s="13"/>
      <c r="L263" s="88"/>
      <c r="M263" s="13"/>
      <c r="N263" s="13"/>
      <c r="O263" s="13"/>
      <c r="P263" s="13"/>
    </row>
    <row r="264" spans="2:16" ht="12.75">
      <c r="B264" s="74"/>
      <c r="C264" s="179" t="s">
        <v>292</v>
      </c>
      <c r="D264" s="70" t="s">
        <v>299</v>
      </c>
      <c r="E264" s="74"/>
      <c r="F264" s="74"/>
      <c r="G264" s="74"/>
      <c r="H264" s="74"/>
      <c r="I264" s="74"/>
      <c r="J264" s="88"/>
      <c r="K264" s="13"/>
      <c r="L264" s="88"/>
      <c r="M264" s="13"/>
      <c r="N264" s="13"/>
      <c r="O264" s="13"/>
      <c r="P264" s="13"/>
    </row>
    <row r="265" spans="2:16" ht="12.75" hidden="1">
      <c r="B265" s="74"/>
      <c r="C265" s="179"/>
      <c r="D265" s="70"/>
      <c r="E265" s="74"/>
      <c r="F265" s="74"/>
      <c r="G265" s="74"/>
      <c r="H265" s="74"/>
      <c r="I265" s="74"/>
      <c r="J265" s="88"/>
      <c r="K265" s="13"/>
      <c r="L265" s="88"/>
      <c r="M265" s="13"/>
      <c r="N265" s="13"/>
      <c r="O265" s="13"/>
      <c r="P265" s="13"/>
    </row>
    <row r="266" spans="2:16" ht="12.75" hidden="1">
      <c r="B266" s="74"/>
      <c r="C266" s="74"/>
      <c r="D266" s="70"/>
      <c r="E266" s="74"/>
      <c r="F266" s="74"/>
      <c r="G266" s="74"/>
      <c r="H266" s="74"/>
      <c r="I266" s="74"/>
      <c r="J266" s="88"/>
      <c r="K266" s="13"/>
      <c r="L266" s="88"/>
      <c r="M266" s="13"/>
      <c r="N266" s="13"/>
      <c r="O266" s="13"/>
      <c r="P266" s="13"/>
    </row>
    <row r="267" spans="1:12" ht="12.75">
      <c r="A267" s="1" t="s">
        <v>188</v>
      </c>
      <c r="B267" s="90" t="s">
        <v>189</v>
      </c>
      <c r="L267" s="84"/>
    </row>
    <row r="268" spans="1:2" ht="12.75">
      <c r="A268" s="14"/>
      <c r="B268" s="14" t="s">
        <v>413</v>
      </c>
    </row>
    <row r="269" spans="1:14" ht="12.75">
      <c r="A269" s="14"/>
      <c r="B269" s="63"/>
      <c r="M269" s="81" t="s">
        <v>8</v>
      </c>
      <c r="N269" s="81"/>
    </row>
    <row r="270" spans="2:14" ht="12.75">
      <c r="B270" s="50" t="s">
        <v>190</v>
      </c>
      <c r="M270" s="43"/>
      <c r="N270" s="43"/>
    </row>
    <row r="271" spans="2:14" ht="13.5" thickBot="1">
      <c r="B271" s="50" t="s">
        <v>191</v>
      </c>
      <c r="M271" s="130">
        <v>30487</v>
      </c>
      <c r="N271" s="127"/>
    </row>
    <row r="272" spans="10:14" ht="13.5" thickTop="1">
      <c r="J272" s="48"/>
      <c r="M272" s="89"/>
      <c r="N272" s="89"/>
    </row>
    <row r="273" spans="2:14" ht="12.75">
      <c r="B273" s="51" t="s">
        <v>192</v>
      </c>
      <c r="F273" s="92"/>
      <c r="G273" s="92"/>
      <c r="H273" s="92"/>
      <c r="J273" s="48"/>
      <c r="M273" s="93"/>
      <c r="N273" s="93"/>
    </row>
    <row r="274" spans="2:16" ht="13.5" thickBot="1">
      <c r="B274" s="51" t="s">
        <v>191</v>
      </c>
      <c r="F274" s="92"/>
      <c r="G274" s="92"/>
      <c r="H274" s="92"/>
      <c r="J274" s="48"/>
      <c r="M274" s="94">
        <v>255695</v>
      </c>
      <c r="N274" s="67"/>
      <c r="P274" s="39"/>
    </row>
    <row r="275" spans="2:12" ht="13.5" thickTop="1">
      <c r="B275" s="51"/>
      <c r="F275" s="92"/>
      <c r="G275" s="92"/>
      <c r="H275" s="92"/>
      <c r="J275" s="95"/>
      <c r="L275" s="2"/>
    </row>
    <row r="276" spans="2:12" ht="12.75">
      <c r="B276" s="51"/>
      <c r="F276" s="92"/>
      <c r="G276" s="92"/>
      <c r="H276" s="92"/>
      <c r="L276" s="92"/>
    </row>
    <row r="277" spans="1:12" ht="12.75">
      <c r="A277" s="1" t="s">
        <v>193</v>
      </c>
      <c r="B277" s="65" t="s">
        <v>194</v>
      </c>
      <c r="J277" s="95"/>
      <c r="L277" s="52"/>
    </row>
    <row r="278" spans="1:2" ht="12.75">
      <c r="A278" s="14"/>
      <c r="B278" s="14" t="s">
        <v>195</v>
      </c>
    </row>
    <row r="279" spans="1:12" ht="12.75">
      <c r="A279" s="14"/>
      <c r="B279" s="14"/>
      <c r="L279" s="49"/>
    </row>
    <row r="280" spans="1:2" ht="12.75">
      <c r="A280" s="14"/>
      <c r="B280" s="14"/>
    </row>
    <row r="281" spans="1:12" ht="12.75">
      <c r="A281" s="1" t="s">
        <v>196</v>
      </c>
      <c r="B281" s="90" t="s">
        <v>197</v>
      </c>
      <c r="L281" s="79"/>
    </row>
    <row r="282" spans="1:2" ht="12.75">
      <c r="A282" s="14"/>
      <c r="B282" s="14" t="s">
        <v>198</v>
      </c>
    </row>
    <row r="283" spans="1:2" ht="12.75">
      <c r="A283" s="14"/>
      <c r="B283" s="14"/>
    </row>
    <row r="284" ht="12.75">
      <c r="B284" s="51"/>
    </row>
    <row r="285" spans="1:2" ht="12.75">
      <c r="A285" s="46" t="s">
        <v>199</v>
      </c>
      <c r="B285" s="4" t="s">
        <v>200</v>
      </c>
    </row>
    <row r="286" ht="12.75">
      <c r="B286" s="50" t="s">
        <v>414</v>
      </c>
    </row>
    <row r="287" ht="12.75">
      <c r="B287" s="51"/>
    </row>
    <row r="288" ht="12.75">
      <c r="B288" s="51"/>
    </row>
    <row r="289" spans="1:2" ht="12.75">
      <c r="A289" s="46" t="s">
        <v>201</v>
      </c>
      <c r="B289" s="4" t="s">
        <v>202</v>
      </c>
    </row>
    <row r="290" ht="12.75">
      <c r="A290" s="1"/>
    </row>
    <row r="291" spans="1:3" ht="12.75">
      <c r="A291" s="46"/>
      <c r="B291" s="4" t="s">
        <v>16</v>
      </c>
      <c r="C291" s="4" t="s">
        <v>203</v>
      </c>
    </row>
    <row r="292" spans="1:3" ht="12.75">
      <c r="A292" s="46"/>
      <c r="C292" s="5" t="s">
        <v>415</v>
      </c>
    </row>
    <row r="293" spans="1:3" ht="12.75">
      <c r="A293" s="46"/>
      <c r="C293" s="5" t="s">
        <v>416</v>
      </c>
    </row>
    <row r="294" ht="13.5" customHeight="1">
      <c r="A294" s="46"/>
    </row>
    <row r="295" spans="2:15" ht="12.75">
      <c r="B295" s="4"/>
      <c r="J295" s="55" t="s">
        <v>5</v>
      </c>
      <c r="K295" s="55" t="s">
        <v>220</v>
      </c>
      <c r="M295" s="55" t="s">
        <v>133</v>
      </c>
      <c r="N295" s="55"/>
      <c r="O295" s="5" t="s">
        <v>134</v>
      </c>
    </row>
    <row r="296" spans="2:15" ht="15" customHeight="1">
      <c r="B296" s="4"/>
      <c r="J296" s="76" t="s">
        <v>7</v>
      </c>
      <c r="K296" s="76" t="s">
        <v>7</v>
      </c>
      <c r="M296" s="55" t="s">
        <v>312</v>
      </c>
      <c r="N296" s="55"/>
      <c r="O296" s="55" t="s">
        <v>312</v>
      </c>
    </row>
    <row r="297" spans="2:15" ht="15">
      <c r="B297" s="4"/>
      <c r="J297" s="129" t="s">
        <v>326</v>
      </c>
      <c r="K297" s="129" t="s">
        <v>327</v>
      </c>
      <c r="M297" s="78" t="str">
        <f>J297</f>
        <v>30 June 2009</v>
      </c>
      <c r="N297" s="78"/>
      <c r="O297" s="78" t="str">
        <f>K297</f>
        <v>30 June 2008</v>
      </c>
    </row>
    <row r="298" spans="2:15" ht="12.75">
      <c r="B298" s="4"/>
      <c r="J298" s="97"/>
      <c r="K298" s="101"/>
      <c r="M298" s="97"/>
      <c r="N298" s="97"/>
      <c r="O298" s="101"/>
    </row>
    <row r="299" spans="2:3" ht="12.75">
      <c r="B299" s="4"/>
      <c r="C299" s="5" t="s">
        <v>417</v>
      </c>
    </row>
    <row r="300" spans="2:15" ht="12.75">
      <c r="B300" s="4"/>
      <c r="C300" s="98"/>
      <c r="D300" s="5" t="s">
        <v>270</v>
      </c>
      <c r="J300" s="13">
        <f>PL!F48</f>
        <v>29170</v>
      </c>
      <c r="K300" s="13">
        <f>PL!H48</f>
        <v>10606</v>
      </c>
      <c r="M300" s="13">
        <f>PL!J48</f>
        <v>-13234</v>
      </c>
      <c r="N300" s="13"/>
      <c r="O300" s="2">
        <f>PL!L48</f>
        <v>61527</v>
      </c>
    </row>
    <row r="301" spans="2:15" ht="12.75">
      <c r="B301" s="51"/>
      <c r="C301" s="5" t="s">
        <v>209</v>
      </c>
      <c r="J301" s="13">
        <v>757147</v>
      </c>
      <c r="K301" s="13">
        <v>730364</v>
      </c>
      <c r="M301" s="13">
        <f>J301</f>
        <v>757147</v>
      </c>
      <c r="N301" s="13"/>
      <c r="O301" s="2">
        <v>730364</v>
      </c>
    </row>
    <row r="302" spans="2:4" ht="12.75">
      <c r="B302" s="51"/>
      <c r="D302" s="5" t="s">
        <v>221</v>
      </c>
    </row>
    <row r="303" spans="2:15" ht="13.5" thickBot="1">
      <c r="B303" s="51"/>
      <c r="C303" s="5" t="s">
        <v>418</v>
      </c>
      <c r="J303" s="99">
        <f>+J300/J301*100</f>
        <v>3.85262042905803</v>
      </c>
      <c r="K303" s="99">
        <f>+K300/K301*100</f>
        <v>1.4521526252663055</v>
      </c>
      <c r="M303" s="100">
        <f>+M300/M301*100</f>
        <v>-1.7478772285962965</v>
      </c>
      <c r="N303" s="100"/>
      <c r="O303" s="100">
        <f>+O300/O301*100</f>
        <v>8.424155626509522</v>
      </c>
    </row>
    <row r="304" spans="2:12" ht="13.5" thickTop="1">
      <c r="B304" s="51"/>
      <c r="L304" s="84"/>
    </row>
    <row r="305" spans="2:3" ht="12.75">
      <c r="B305" s="4" t="s">
        <v>204</v>
      </c>
      <c r="C305" s="4" t="s">
        <v>205</v>
      </c>
    </row>
    <row r="306" spans="2:3" ht="12.75">
      <c r="B306" s="51"/>
      <c r="C306" s="5" t="s">
        <v>419</v>
      </c>
    </row>
    <row r="307" spans="2:3" ht="12.75">
      <c r="B307" s="51"/>
      <c r="C307" s="5" t="s">
        <v>420</v>
      </c>
    </row>
    <row r="308" spans="2:3" ht="12.75">
      <c r="B308" s="51"/>
      <c r="C308" s="5" t="s">
        <v>271</v>
      </c>
    </row>
    <row r="309" ht="12.75">
      <c r="B309" s="51"/>
    </row>
    <row r="310" spans="2:15" ht="12.75">
      <c r="B310" s="51"/>
      <c r="C310" s="98"/>
      <c r="J310" s="55" t="s">
        <v>5</v>
      </c>
      <c r="K310" s="55" t="s">
        <v>220</v>
      </c>
      <c r="M310" s="55" t="s">
        <v>133</v>
      </c>
      <c r="N310" s="55"/>
      <c r="O310" s="5" t="s">
        <v>134</v>
      </c>
    </row>
    <row r="311" spans="2:15" ht="12.75">
      <c r="B311" s="51"/>
      <c r="C311" s="98"/>
      <c r="J311" s="76" t="s">
        <v>7</v>
      </c>
      <c r="K311" s="76" t="s">
        <v>7</v>
      </c>
      <c r="M311" s="55" t="str">
        <f>M296</f>
        <v>year to date</v>
      </c>
      <c r="N311" s="55"/>
      <c r="O311" s="55" t="str">
        <f>O296</f>
        <v>year to date</v>
      </c>
    </row>
    <row r="312" spans="2:15" ht="15">
      <c r="B312" s="51"/>
      <c r="C312" s="98"/>
      <c r="J312" s="129" t="s">
        <v>326</v>
      </c>
      <c r="K312" s="129" t="s">
        <v>327</v>
      </c>
      <c r="M312" s="78" t="str">
        <f>J312</f>
        <v>30 June 2009</v>
      </c>
      <c r="N312" s="78"/>
      <c r="O312" s="78" t="str">
        <f>O297</f>
        <v>30 June 2008</v>
      </c>
    </row>
    <row r="313" spans="2:15" ht="12.75">
      <c r="B313" s="51"/>
      <c r="C313" s="98"/>
      <c r="J313" s="101" t="s">
        <v>8</v>
      </c>
      <c r="K313" s="101" t="s">
        <v>8</v>
      </c>
      <c r="M313" s="101" t="s">
        <v>8</v>
      </c>
      <c r="N313" s="101"/>
      <c r="O313" s="101" t="s">
        <v>8</v>
      </c>
    </row>
    <row r="314" spans="2:3" ht="12.75">
      <c r="B314" s="51"/>
      <c r="C314" s="98"/>
    </row>
    <row r="315" spans="2:15" ht="12.75">
      <c r="B315" s="51"/>
      <c r="C315" s="5" t="s">
        <v>417</v>
      </c>
      <c r="J315" s="13">
        <f>J300</f>
        <v>29170</v>
      </c>
      <c r="K315" s="13">
        <f>K300</f>
        <v>10606</v>
      </c>
      <c r="M315" s="13">
        <f>M300</f>
        <v>-13234</v>
      </c>
      <c r="N315" s="13"/>
      <c r="O315" s="13">
        <f>O300</f>
        <v>61527</v>
      </c>
    </row>
    <row r="316" spans="2:14" ht="12.75">
      <c r="B316" s="51"/>
      <c r="D316" s="5" t="s">
        <v>222</v>
      </c>
      <c r="J316" s="13"/>
      <c r="M316" s="13"/>
      <c r="N316" s="13"/>
    </row>
    <row r="317" spans="2:15" ht="12.75">
      <c r="B317" s="51"/>
      <c r="C317" s="13" t="s">
        <v>206</v>
      </c>
      <c r="J317" s="13">
        <v>386</v>
      </c>
      <c r="K317" s="127">
        <v>945</v>
      </c>
      <c r="M317" s="13">
        <v>1923</v>
      </c>
      <c r="N317" s="13"/>
      <c r="O317" s="127">
        <v>1417</v>
      </c>
    </row>
    <row r="318" spans="2:15" ht="12.75">
      <c r="B318" s="51"/>
      <c r="C318" s="13" t="s">
        <v>207</v>
      </c>
      <c r="J318" s="40">
        <v>520</v>
      </c>
      <c r="K318" s="91">
        <v>1116</v>
      </c>
      <c r="M318" s="40">
        <v>2111</v>
      </c>
      <c r="N318" s="40"/>
      <c r="O318" s="91">
        <v>1674</v>
      </c>
    </row>
    <row r="319" spans="2:14" ht="12.75">
      <c r="B319" s="51"/>
      <c r="C319" s="5" t="s">
        <v>421</v>
      </c>
      <c r="J319" s="39"/>
      <c r="M319" s="39"/>
      <c r="N319" s="39"/>
    </row>
    <row r="320" spans="2:15" ht="12.75">
      <c r="B320" s="51"/>
      <c r="D320" s="5" t="s">
        <v>272</v>
      </c>
      <c r="J320" s="40">
        <f>SUM(J315:J318)</f>
        <v>30076</v>
      </c>
      <c r="K320" s="40">
        <f>SUM(K315:K318)</f>
        <v>12667</v>
      </c>
      <c r="M320" s="40">
        <f>SUM(M315:M318)</f>
        <v>-9200</v>
      </c>
      <c r="N320" s="40"/>
      <c r="O320" s="40">
        <f>SUM(O315:O318)</f>
        <v>64618</v>
      </c>
    </row>
    <row r="321" spans="2:14" ht="12.75">
      <c r="B321" s="51"/>
      <c r="J321" s="13"/>
      <c r="K321" s="13"/>
      <c r="L321" s="13"/>
      <c r="M321" s="13"/>
      <c r="N321" s="13"/>
    </row>
    <row r="322" spans="2:15" ht="15">
      <c r="B322" s="51"/>
      <c r="J322" s="102" t="s">
        <v>208</v>
      </c>
      <c r="K322" s="102" t="s">
        <v>208</v>
      </c>
      <c r="M322" s="102" t="s">
        <v>208</v>
      </c>
      <c r="N322" s="102"/>
      <c r="O322" s="102" t="s">
        <v>208</v>
      </c>
    </row>
    <row r="323" spans="2:15" ht="12.75">
      <c r="B323" s="51"/>
      <c r="C323" s="5" t="s">
        <v>209</v>
      </c>
      <c r="J323" s="103">
        <f>J301</f>
        <v>757147</v>
      </c>
      <c r="K323" s="103">
        <f>K301</f>
        <v>730364</v>
      </c>
      <c r="M323" s="103">
        <f>M301</f>
        <v>757147</v>
      </c>
      <c r="N323" s="103"/>
      <c r="O323" s="103">
        <f>O301</f>
        <v>730364</v>
      </c>
    </row>
    <row r="324" spans="2:3" ht="12.75">
      <c r="B324" s="51"/>
      <c r="C324" s="5" t="s">
        <v>210</v>
      </c>
    </row>
    <row r="325" spans="2:15" ht="12.75">
      <c r="B325" s="51"/>
      <c r="C325" s="98"/>
      <c r="D325" s="5" t="s">
        <v>211</v>
      </c>
      <c r="J325" s="103">
        <v>346307</v>
      </c>
      <c r="K325" s="61">
        <v>373089</v>
      </c>
      <c r="M325" s="103">
        <f>J325</f>
        <v>346307</v>
      </c>
      <c r="N325" s="103"/>
      <c r="O325" s="61">
        <v>373089</v>
      </c>
    </row>
    <row r="326" spans="2:15" ht="12.75">
      <c r="B326" s="51"/>
      <c r="C326" s="98"/>
      <c r="D326" s="5" t="s">
        <v>212</v>
      </c>
      <c r="J326" s="126">
        <v>171283</v>
      </c>
      <c r="K326" s="91">
        <v>208605</v>
      </c>
      <c r="M326" s="126">
        <f>J326</f>
        <v>171283</v>
      </c>
      <c r="N326" s="126"/>
      <c r="O326" s="91">
        <v>208605</v>
      </c>
    </row>
    <row r="327" spans="2:14" ht="12.75">
      <c r="B327" s="51"/>
      <c r="C327" s="5" t="s">
        <v>223</v>
      </c>
      <c r="J327" s="39"/>
      <c r="M327" s="39"/>
      <c r="N327" s="39"/>
    </row>
    <row r="328" spans="2:15" ht="12.75">
      <c r="B328" s="51"/>
      <c r="D328" s="5" t="s">
        <v>224</v>
      </c>
      <c r="J328" s="126">
        <f>SUM(J323:J326)</f>
        <v>1274737</v>
      </c>
      <c r="K328" s="126">
        <f>SUM(K323:K326)</f>
        <v>1312058</v>
      </c>
      <c r="M328" s="126">
        <f>SUM(M323:M326)</f>
        <v>1274737</v>
      </c>
      <c r="N328" s="126"/>
      <c r="O328" s="126">
        <f>SUM(O323:O326)</f>
        <v>1312058</v>
      </c>
    </row>
    <row r="329" ht="12.75">
      <c r="B329" s="51"/>
    </row>
    <row r="330" spans="1:15" ht="13.5" thickBot="1">
      <c r="A330" s="5"/>
      <c r="C330" s="5" t="s">
        <v>422</v>
      </c>
      <c r="J330" s="104">
        <f>+J320/J328*100</f>
        <v>2.3593886425199866</v>
      </c>
      <c r="K330" s="104">
        <f>+K320/K328*100</f>
        <v>0.9654298819107083</v>
      </c>
      <c r="M330" s="104">
        <f>+M320/M328*100</f>
        <v>-0.7217174993743808</v>
      </c>
      <c r="N330" s="104"/>
      <c r="O330" s="104">
        <f>+O320/O328*100</f>
        <v>4.92493472087362</v>
      </c>
    </row>
    <row r="331" spans="1:12" ht="13.5" thickTop="1">
      <c r="A331" s="5"/>
      <c r="L331" s="105"/>
    </row>
    <row r="332" spans="1:12" ht="12.75">
      <c r="A332" s="5"/>
      <c r="C332" s="5" t="s">
        <v>434</v>
      </c>
      <c r="L332" s="105"/>
    </row>
    <row r="333" spans="1:12" ht="12.75">
      <c r="A333" s="5"/>
      <c r="L333" s="105"/>
    </row>
    <row r="334" spans="1:11" ht="12.75">
      <c r="A334" s="5"/>
      <c r="J334" s="167"/>
      <c r="K334" s="39"/>
    </row>
    <row r="335" spans="1:11" ht="12.75">
      <c r="A335" s="46" t="s">
        <v>213</v>
      </c>
      <c r="B335" s="4" t="s">
        <v>214</v>
      </c>
      <c r="J335" s="39"/>
      <c r="K335" s="39"/>
    </row>
    <row r="336" ht="12.75">
      <c r="A336" s="5"/>
    </row>
    <row r="337" spans="1:16" ht="12.75">
      <c r="A337" s="86"/>
      <c r="B337" s="70" t="s">
        <v>438</v>
      </c>
      <c r="C337" s="74"/>
      <c r="D337" s="74"/>
      <c r="E337" s="74"/>
      <c r="F337" s="74"/>
      <c r="G337" s="74"/>
      <c r="H337" s="74"/>
      <c r="I337" s="74"/>
      <c r="J337" s="64"/>
      <c r="K337" s="74"/>
      <c r="L337" s="74"/>
      <c r="M337" s="74"/>
      <c r="N337" s="74"/>
      <c r="O337" s="74"/>
      <c r="P337" s="74"/>
    </row>
    <row r="338" spans="1:16" ht="12.75">
      <c r="A338" s="86"/>
      <c r="B338" s="70" t="s">
        <v>247</v>
      </c>
      <c r="C338" s="74"/>
      <c r="D338" s="64"/>
      <c r="E338" s="74"/>
      <c r="F338" s="74"/>
      <c r="G338" s="74"/>
      <c r="H338" s="74"/>
      <c r="I338" s="74"/>
      <c r="J338" s="106"/>
      <c r="K338" s="74"/>
      <c r="L338" s="106"/>
      <c r="M338" s="74"/>
      <c r="N338" s="74"/>
      <c r="O338" s="74"/>
      <c r="P338" s="74"/>
    </row>
    <row r="339" ht="12.75">
      <c r="A339" s="5"/>
    </row>
    <row r="340" ht="12.75">
      <c r="A340" s="5"/>
    </row>
    <row r="341" ht="12.75">
      <c r="A341" s="5"/>
    </row>
    <row r="342" ht="12.75">
      <c r="A342" s="107" t="s">
        <v>215</v>
      </c>
    </row>
    <row r="343" ht="12.75">
      <c r="A343" s="108" t="s">
        <v>64</v>
      </c>
    </row>
    <row r="344" ht="12.75">
      <c r="A344" s="107"/>
    </row>
    <row r="345" ht="12.75">
      <c r="A345" s="107"/>
    </row>
    <row r="346" ht="12.75">
      <c r="A346" s="107"/>
    </row>
    <row r="347" ht="12.75">
      <c r="A347" s="107" t="s">
        <v>216</v>
      </c>
    </row>
    <row r="348" ht="12.75">
      <c r="A348" s="109" t="s">
        <v>217</v>
      </c>
    </row>
    <row r="349" ht="12.75">
      <c r="A349" s="107"/>
    </row>
    <row r="350" ht="12.75">
      <c r="A350" s="107" t="s">
        <v>218</v>
      </c>
    </row>
    <row r="351" ht="12.75">
      <c r="A351" s="110" t="s">
        <v>440</v>
      </c>
    </row>
    <row r="352" ht="12.75">
      <c r="A352" s="5"/>
    </row>
    <row r="353" ht="12.75">
      <c r="A353" s="5"/>
    </row>
    <row r="354" ht="12.75">
      <c r="A354" s="5"/>
    </row>
  </sheetData>
  <printOptions/>
  <pageMargins left="0.6692913385826772" right="0" top="0.5118110236220472" bottom="0.15748031496062992" header="0.5118110236220472" footer="0.1968503937007874"/>
  <pageSetup blackAndWhite="1" horizontalDpi="600" verticalDpi="600" orientation="portrait" scale="88" r:id="rId1"/>
  <rowBreaks count="5" manualBreakCount="5">
    <brk id="66" max="15" man="1"/>
    <brk id="132" max="15" man="1"/>
    <brk id="201" max="15" man="1"/>
    <brk id="264" max="15" man="1"/>
    <brk id="33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Olympia Industries Berhad</cp:lastModifiedBy>
  <cp:lastPrinted>2009-08-28T10:11:28Z</cp:lastPrinted>
  <dcterms:created xsi:type="dcterms:W3CDTF">1996-10-14T23:33:28Z</dcterms:created>
  <dcterms:modified xsi:type="dcterms:W3CDTF">2009-08-28T10:11:41Z</dcterms:modified>
  <cp:category/>
  <cp:version/>
  <cp:contentType/>
  <cp:contentStatus/>
</cp:coreProperties>
</file>